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7485" windowHeight="4080"/>
  </bookViews>
  <sheets>
    <sheet name="Osnovna sredstva" sheetId="4" r:id="rId1"/>
  </sheets>
  <calcPr calcId="145621"/>
</workbook>
</file>

<file path=xl/calcChain.xml><?xml version="1.0" encoding="utf-8"?>
<calcChain xmlns="http://schemas.openxmlformats.org/spreadsheetml/2006/main">
  <c r="H11" i="4" l="1"/>
  <c r="K15" i="4" l="1"/>
  <c r="I14" i="4"/>
  <c r="L9" i="4"/>
  <c r="J17" i="4" l="1"/>
  <c r="F17" i="4"/>
  <c r="E17" i="4"/>
  <c r="D17" i="4"/>
  <c r="C17" i="4"/>
  <c r="K16" i="4"/>
  <c r="H17" i="4"/>
  <c r="K14" i="4"/>
  <c r="I13" i="4"/>
  <c r="K13" i="4" s="1"/>
  <c r="N12" i="4"/>
  <c r="K12" i="4"/>
  <c r="I12" i="4"/>
  <c r="L12" i="4" s="1"/>
  <c r="G11" i="4"/>
  <c r="M11" i="4" s="1"/>
  <c r="B11" i="4"/>
  <c r="B17" i="4" s="1"/>
  <c r="N10" i="4"/>
  <c r="L10" i="4"/>
  <c r="K10" i="4"/>
  <c r="I10" i="4"/>
  <c r="M9" i="4"/>
  <c r="M17" i="4" s="1"/>
  <c r="K9" i="4"/>
  <c r="I9" i="4"/>
  <c r="L17" i="4" l="1"/>
  <c r="N17" i="4"/>
  <c r="I11" i="4"/>
  <c r="I15" i="4"/>
  <c r="L15" i="4" s="1"/>
  <c r="K11" i="4"/>
  <c r="K17" i="4" s="1"/>
  <c r="G17" i="4"/>
  <c r="I17" i="4" l="1"/>
</calcChain>
</file>

<file path=xl/comments1.xml><?xml version="1.0" encoding="utf-8"?>
<comments xmlns="http://schemas.openxmlformats.org/spreadsheetml/2006/main">
  <authors>
    <author>Boris</author>
  </authors>
  <commentList>
    <comment ref="M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ALL RISK</t>
        </r>
      </text>
    </comment>
    <comment ref="L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strojelomno zavarovana oprema je na lokaciji Uprave, Mestna 2 v vrednosti 283.011,62
</t>
        </r>
      </text>
    </comment>
    <comment ref="L10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vključeni računalniki;</t>
        </r>
      </text>
    </comment>
    <comment ref="L12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vključeni računalniki; 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strojelomno v vrednosti 16308,33
</t>
        </r>
      </text>
    </comment>
    <comment ref="L15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poleg tehtnice in sortirne linije še računalniki v vrednosti 16.308,33 in črpalke na črpališčaih L in RT</t>
        </r>
      </text>
    </comment>
  </commentList>
</comments>
</file>

<file path=xl/sharedStrings.xml><?xml version="1.0" encoding="utf-8"?>
<sst xmlns="http://schemas.openxmlformats.org/spreadsheetml/2006/main" count="35" uniqueCount="32">
  <si>
    <t>SKUPAJ</t>
  </si>
  <si>
    <t>KRAJ</t>
  </si>
  <si>
    <t>GRADBENI OBJEKTI</t>
  </si>
  <si>
    <t>OPREMA</t>
  </si>
  <si>
    <t>ZALOGE</t>
  </si>
  <si>
    <t>ZAVAROVANJA</t>
  </si>
  <si>
    <t>skupaj 021</t>
  </si>
  <si>
    <t>nizke gradnje</t>
  </si>
  <si>
    <t>omrežje</t>
  </si>
  <si>
    <t>skupaj 040</t>
  </si>
  <si>
    <t>motorna vozila</t>
  </si>
  <si>
    <t>računalniki</t>
  </si>
  <si>
    <t>oprema brez strojelomnega    rizika</t>
  </si>
  <si>
    <t>mesečni povpreček</t>
  </si>
  <si>
    <t>oprema poc</t>
  </si>
  <si>
    <t>opr strojelom</t>
  </si>
  <si>
    <t>OBČINA</t>
  </si>
  <si>
    <t>OŠ LAŠKO</t>
  </si>
  <si>
    <t>OŠ RT</t>
  </si>
  <si>
    <t>VRTEC</t>
  </si>
  <si>
    <t>KNJIŽNICA</t>
  </si>
  <si>
    <t>KOMUNALA</t>
  </si>
  <si>
    <t>STIK</t>
  </si>
  <si>
    <t>GŠ</t>
  </si>
  <si>
    <t xml:space="preserve">strojelom mehanska oprema </t>
  </si>
  <si>
    <t>oprema s strojelomnim rizikom brez rač</t>
  </si>
  <si>
    <t>Zavarovanec: VSI</t>
  </si>
  <si>
    <t>v opremi samo požarno</t>
  </si>
  <si>
    <t>v opremi požarno in str</t>
  </si>
  <si>
    <t>v opremi požarno in strojelom ločeno -ne vsi</t>
  </si>
  <si>
    <t>ZAVAROVANO OPREMA</t>
  </si>
  <si>
    <t>Sintetični podatki za obračun zavarovalne premije JR Občina Laško 2016-2021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</si>
</sst>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_ ;\-#,##0.00\ "/>
    <numFmt numFmtId="165" formatCode="General_)"/>
  </numFmts>
  <fonts count="1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indexed="63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00B05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Courier"/>
      <family val="1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165" fontId="14" fillId="0" borderId="0"/>
  </cellStyleXfs>
  <cellXfs count="58">
    <xf numFmtId="0" fontId="0" fillId="0" borderId="0" xfId="0"/>
    <xf numFmtId="0" fontId="5" fillId="0" borderId="0" xfId="1"/>
    <xf numFmtId="0" fontId="4" fillId="0" borderId="0" xfId="1" applyFont="1"/>
    <xf numFmtId="0" fontId="6" fillId="0" borderId="0" xfId="1" applyFont="1"/>
    <xf numFmtId="0" fontId="7" fillId="0" borderId="0" xfId="1" applyFont="1"/>
    <xf numFmtId="0" fontId="5" fillId="0" borderId="0" xfId="1" applyFont="1"/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top" wrapText="1"/>
    </xf>
    <xf numFmtId="0" fontId="5" fillId="0" borderId="7" xfId="1" applyBorder="1" applyAlignment="1">
      <alignment horizontal="left" vertical="center" wrapText="1"/>
    </xf>
    <xf numFmtId="0" fontId="5" fillId="0" borderId="8" xfId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43" fontId="3" fillId="0" borderId="5" xfId="1" applyNumberFormat="1" applyFont="1" applyBorder="1" applyAlignment="1">
      <alignment horizontal="center" vertical="center" wrapText="1"/>
    </xf>
    <xf numFmtId="0" fontId="5" fillId="0" borderId="0" xfId="1" applyAlignment="1">
      <alignment wrapText="1"/>
    </xf>
    <xf numFmtId="43" fontId="5" fillId="0" borderId="7" xfId="1" applyNumberFormat="1" applyBorder="1" applyAlignment="1">
      <alignment horizontal="center" vertical="center" wrapText="1"/>
    </xf>
    <xf numFmtId="43" fontId="5" fillId="0" borderId="8" xfId="1" applyNumberFormat="1" applyBorder="1" applyAlignment="1">
      <alignment horizontal="center" vertical="center" wrapText="1"/>
    </xf>
    <xf numFmtId="43" fontId="5" fillId="0" borderId="0" xfId="1" applyNumberFormat="1"/>
    <xf numFmtId="164" fontId="5" fillId="0" borderId="8" xfId="1" applyNumberFormat="1" applyBorder="1" applyAlignment="1">
      <alignment horizontal="center" vertical="center" wrapText="1"/>
    </xf>
    <xf numFmtId="43" fontId="12" fillId="0" borderId="8" xfId="1" applyNumberFormat="1" applyFont="1" applyBorder="1" applyAlignment="1">
      <alignment horizontal="center" vertical="center" wrapText="1"/>
    </xf>
    <xf numFmtId="43" fontId="12" fillId="0" borderId="7" xfId="1" applyNumberFormat="1" applyFont="1" applyBorder="1" applyAlignment="1">
      <alignment horizontal="center" vertical="center" wrapText="1"/>
    </xf>
    <xf numFmtId="43" fontId="12" fillId="0" borderId="0" xfId="1" applyNumberFormat="1" applyFont="1"/>
    <xf numFmtId="0" fontId="4" fillId="0" borderId="6" xfId="1" applyFont="1" applyBorder="1"/>
    <xf numFmtId="0" fontId="4" fillId="0" borderId="5" xfId="1" applyFont="1" applyBorder="1" applyAlignment="1">
      <alignment wrapText="1"/>
    </xf>
    <xf numFmtId="0" fontId="8" fillId="0" borderId="3" xfId="1" applyFont="1" applyBorder="1" applyAlignment="1">
      <alignment horizontal="center" vertical="center" wrapText="1"/>
    </xf>
    <xf numFmtId="43" fontId="12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5" fillId="0" borderId="0" xfId="1" applyAlignment="1">
      <alignment horizontal="center" vertical="center" wrapText="1"/>
    </xf>
    <xf numFmtId="164" fontId="12" fillId="2" borderId="7" xfId="1" applyNumberFormat="1" applyFont="1" applyFill="1" applyBorder="1" applyAlignment="1">
      <alignment horizontal="center" vertical="center" wrapText="1"/>
    </xf>
    <xf numFmtId="43" fontId="12" fillId="2" borderId="7" xfId="1" applyNumberFormat="1" applyFont="1" applyFill="1" applyBorder="1" applyAlignment="1">
      <alignment horizontal="center" vertical="center" wrapText="1"/>
    </xf>
    <xf numFmtId="43" fontId="13" fillId="2" borderId="0" xfId="1" applyNumberFormat="1" applyFont="1" applyFill="1" applyAlignment="1">
      <alignment horizontal="center" vertical="center" wrapText="1"/>
    </xf>
    <xf numFmtId="4" fontId="13" fillId="2" borderId="0" xfId="1" applyNumberFormat="1" applyFont="1" applyFill="1" applyAlignment="1">
      <alignment horizontal="center" vertical="center" wrapText="1"/>
    </xf>
    <xf numFmtId="164" fontId="12" fillId="2" borderId="8" xfId="1" applyNumberFormat="1" applyFont="1" applyFill="1" applyBorder="1" applyAlignment="1">
      <alignment horizontal="center" vertical="center" wrapText="1"/>
    </xf>
    <xf numFmtId="43" fontId="12" fillId="2" borderId="0" xfId="1" applyNumberFormat="1" applyFont="1" applyFill="1" applyAlignment="1">
      <alignment horizontal="center" vertical="center"/>
    </xf>
    <xf numFmtId="43" fontId="12" fillId="2" borderId="0" xfId="1" applyNumberFormat="1" applyFont="1" applyFill="1" applyAlignment="1">
      <alignment horizontal="center" vertical="center" wrapText="1"/>
    </xf>
    <xf numFmtId="43" fontId="12" fillId="2" borderId="8" xfId="1" applyNumberFormat="1" applyFont="1" applyFill="1" applyBorder="1" applyAlignment="1">
      <alignment horizontal="center" vertical="center" wrapText="1"/>
    </xf>
    <xf numFmtId="43" fontId="5" fillId="0" borderId="7" xfId="1" applyNumberFormat="1" applyFont="1" applyBorder="1" applyAlignment="1">
      <alignment horizontal="center" vertical="center" wrapText="1"/>
    </xf>
    <xf numFmtId="43" fontId="3" fillId="0" borderId="5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/>
    </xf>
    <xf numFmtId="0" fontId="4" fillId="0" borderId="0" xfId="1" applyFont="1" applyFill="1"/>
    <xf numFmtId="43" fontId="4" fillId="0" borderId="0" xfId="1" applyNumberFormat="1" applyFont="1" applyFill="1"/>
    <xf numFmtId="0" fontId="5" fillId="0" borderId="0" xfId="1" applyFill="1"/>
    <xf numFmtId="43" fontId="5" fillId="0" borderId="0" xfId="1" applyNumberFormat="1" applyFill="1" applyAlignment="1">
      <alignment horizontal="center"/>
    </xf>
    <xf numFmtId="4" fontId="5" fillId="0" borderId="0" xfId="1" applyNumberFormat="1" applyFill="1" applyAlignment="1">
      <alignment horizontal="center"/>
    </xf>
    <xf numFmtId="43" fontId="5" fillId="0" borderId="0" xfId="1" applyNumberFormat="1" applyFill="1"/>
    <xf numFmtId="43" fontId="5" fillId="0" borderId="7" xfId="1" applyNumberFormat="1" applyFill="1" applyBorder="1" applyAlignment="1">
      <alignment horizontal="center" vertical="center" wrapText="1"/>
    </xf>
    <xf numFmtId="43" fontId="13" fillId="2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</cellXfs>
  <cellStyles count="8">
    <cellStyle name="Navadno" xfId="0" builtinId="0"/>
    <cellStyle name="Navadno 2" xfId="1"/>
    <cellStyle name="Navadno 2 2" xfId="4"/>
    <cellStyle name="Navadno 2 2 2" xfId="6"/>
    <cellStyle name="Navadno 3" xfId="3"/>
    <cellStyle name="Navadno 4" xfId="2"/>
    <cellStyle name="Navadno 4 2" xfId="5"/>
    <cellStyle name="Navadno 5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tabSelected="1" workbookViewId="0">
      <selection activeCell="C13" sqref="C13"/>
    </sheetView>
  </sheetViews>
  <sheetFormatPr defaultColWidth="9.140625" defaultRowHeight="12.75" x14ac:dyDescent="0.2"/>
  <cols>
    <col min="1" max="1" width="19.140625" style="1" customWidth="1"/>
    <col min="2" max="2" width="15.85546875" style="1" customWidth="1"/>
    <col min="3" max="7" width="13.7109375" style="1" customWidth="1"/>
    <col min="8" max="8" width="15.140625" style="1" customWidth="1"/>
    <col min="9" max="9" width="16.28515625" style="1" customWidth="1"/>
    <col min="10" max="10" width="13.7109375" style="1" customWidth="1"/>
    <col min="11" max="11" width="14.7109375" style="1" bestFit="1" customWidth="1"/>
    <col min="12" max="12" width="12.42578125" style="1" customWidth="1"/>
    <col min="13" max="13" width="13.140625" style="1" bestFit="1" customWidth="1"/>
    <col min="14" max="14" width="12.28515625" style="1" bestFit="1" customWidth="1"/>
    <col min="15" max="15" width="13.140625" style="1" bestFit="1" customWidth="1"/>
    <col min="16" max="16384" width="9.140625" style="1"/>
  </cols>
  <sheetData>
    <row r="1" spans="1:16" ht="17.100000000000001" customHeight="1" x14ac:dyDescent="0.2">
      <c r="A1" s="2"/>
      <c r="H1" s="3"/>
      <c r="I1" s="3"/>
    </row>
    <row r="2" spans="1:16" ht="17.100000000000001" customHeight="1" x14ac:dyDescent="0.2">
      <c r="A2" s="4"/>
    </row>
    <row r="3" spans="1:16" ht="17.100000000000001" customHeight="1" x14ac:dyDescent="0.2">
      <c r="A3" s="2"/>
      <c r="C3" s="57" t="s">
        <v>31</v>
      </c>
      <c r="D3" s="57"/>
      <c r="E3" s="57"/>
      <c r="F3" s="57"/>
      <c r="G3" s="57"/>
      <c r="H3" s="57"/>
      <c r="I3" s="57"/>
    </row>
    <row r="4" spans="1:16" ht="17.100000000000001" customHeight="1" x14ac:dyDescent="0.2">
      <c r="C4" s="5"/>
    </row>
    <row r="5" spans="1:16" ht="29.25" customHeight="1" x14ac:dyDescent="0.2">
      <c r="A5" s="1" t="s">
        <v>26</v>
      </c>
    </row>
    <row r="6" spans="1:16" ht="5.25" customHeight="1" x14ac:dyDescent="0.2"/>
    <row r="7" spans="1:16" ht="14.25" customHeight="1" x14ac:dyDescent="0.2">
      <c r="A7" s="6" t="s">
        <v>1</v>
      </c>
      <c r="B7" s="51" t="s">
        <v>2</v>
      </c>
      <c r="C7" s="51"/>
      <c r="D7" s="52"/>
      <c r="E7" s="53" t="s">
        <v>3</v>
      </c>
      <c r="F7" s="51"/>
      <c r="G7" s="51"/>
      <c r="H7" s="52"/>
      <c r="I7" s="24"/>
      <c r="J7" s="7" t="s">
        <v>4</v>
      </c>
      <c r="K7" s="54" t="s">
        <v>30</v>
      </c>
      <c r="L7" s="55"/>
      <c r="M7" s="55"/>
      <c r="N7" s="56"/>
    </row>
    <row r="8" spans="1:16" ht="33" customHeight="1" x14ac:dyDescent="0.2">
      <c r="A8" s="8" t="s">
        <v>5</v>
      </c>
      <c r="B8" s="24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7" t="s">
        <v>25</v>
      </c>
      <c r="J8" s="7" t="s">
        <v>13</v>
      </c>
      <c r="K8" s="22" t="s">
        <v>14</v>
      </c>
      <c r="L8" s="22" t="s">
        <v>15</v>
      </c>
      <c r="M8" s="22" t="s">
        <v>11</v>
      </c>
      <c r="N8" s="23" t="s">
        <v>24</v>
      </c>
    </row>
    <row r="9" spans="1:16" ht="27.95" customHeight="1" x14ac:dyDescent="0.2">
      <c r="A9" s="9" t="s">
        <v>16</v>
      </c>
      <c r="B9" s="29">
        <v>1646157.15</v>
      </c>
      <c r="C9" s="15"/>
      <c r="D9" s="15"/>
      <c r="E9" s="30">
        <v>920092.88</v>
      </c>
      <c r="F9" s="30">
        <v>82464.600000000006</v>
      </c>
      <c r="G9" s="30">
        <v>112646.81</v>
      </c>
      <c r="H9" s="30">
        <v>100662.55</v>
      </c>
      <c r="I9" s="47">
        <f>SUM(E9-F9-G9-H9)</f>
        <v>624318.91999999993</v>
      </c>
      <c r="J9" s="15"/>
      <c r="K9" s="48">
        <f>SUM(E9-F9-G9)</f>
        <v>724981.47</v>
      </c>
      <c r="L9" s="31">
        <f>SUM(275415.32+7596.3)</f>
        <v>283011.62</v>
      </c>
      <c r="M9" s="31">
        <f>SUM(G9)</f>
        <v>112646.81</v>
      </c>
      <c r="N9" s="32">
        <v>31133.61</v>
      </c>
    </row>
    <row r="10" spans="1:16" ht="27.95" customHeight="1" x14ac:dyDescent="0.2">
      <c r="A10" s="10" t="s">
        <v>17</v>
      </c>
      <c r="B10" s="33">
        <v>5557257</v>
      </c>
      <c r="C10" s="16"/>
      <c r="D10" s="16"/>
      <c r="E10" s="36">
        <v>1179724</v>
      </c>
      <c r="F10" s="36">
        <v>20307</v>
      </c>
      <c r="G10" s="36">
        <v>56042</v>
      </c>
      <c r="H10" s="36">
        <v>1059164</v>
      </c>
      <c r="I10" s="37">
        <f>SUM(E10-F10-G10-H10)</f>
        <v>44211</v>
      </c>
      <c r="J10" s="16"/>
      <c r="K10" s="34">
        <f>SUM(E10-F10)</f>
        <v>1159417</v>
      </c>
      <c r="L10" s="35">
        <f>SUM(E10-F10-H10)</f>
        <v>100253</v>
      </c>
      <c r="M10" s="26" t="s">
        <v>28</v>
      </c>
      <c r="N10" s="32">
        <f>SUM(B10*0.1)</f>
        <v>555725.70000000007</v>
      </c>
    </row>
    <row r="11" spans="1:16" ht="27.95" customHeight="1" x14ac:dyDescent="0.2">
      <c r="A11" s="10" t="s">
        <v>18</v>
      </c>
      <c r="B11" s="33">
        <f>SUM(1813657.94+547719.93+105437.95+727911.08+206146.58)</f>
        <v>3400873.4800000004</v>
      </c>
      <c r="C11" s="16"/>
      <c r="D11" s="16"/>
      <c r="E11" s="36">
        <v>620066.31000000006</v>
      </c>
      <c r="F11" s="36">
        <v>37832.269999999997</v>
      </c>
      <c r="G11" s="36">
        <f>SUM(39416.07+678.5+771.37+536.5)</f>
        <v>41402.44</v>
      </c>
      <c r="H11" s="36">
        <f>SUM(395731.38+39125.97+3927.55+69455.59+17434.96)</f>
        <v>525675.44999999995</v>
      </c>
      <c r="I11" s="15">
        <f>SUM(E11-F11-G11-H11)</f>
        <v>15156.15000000014</v>
      </c>
      <c r="J11" s="16"/>
      <c r="K11" s="34">
        <f>SUM(E11-F11-G11)</f>
        <v>540831.60000000009</v>
      </c>
      <c r="L11" s="35">
        <v>15156.15</v>
      </c>
      <c r="M11" s="31">
        <f>SUM(G11)</f>
        <v>41402.44</v>
      </c>
      <c r="N11" s="50"/>
      <c r="O11" s="14"/>
      <c r="P11" s="14"/>
    </row>
    <row r="12" spans="1:16" ht="27.95" customHeight="1" x14ac:dyDescent="0.2">
      <c r="A12" s="10" t="s">
        <v>19</v>
      </c>
      <c r="B12" s="33">
        <v>1665350.23</v>
      </c>
      <c r="C12" s="19"/>
      <c r="D12" s="19"/>
      <c r="E12" s="36">
        <v>534191.65</v>
      </c>
      <c r="F12" s="36">
        <v>18323.5</v>
      </c>
      <c r="G12" s="36">
        <v>26110.55</v>
      </c>
      <c r="H12" s="36">
        <v>420564.01</v>
      </c>
      <c r="I12" s="37">
        <f t="shared" ref="I12:I15" si="0">SUM(E12-F12-G12-H12)</f>
        <v>69193.590000000026</v>
      </c>
      <c r="J12" s="19"/>
      <c r="K12" s="34">
        <f>SUM(E12-F12)</f>
        <v>515868.15</v>
      </c>
      <c r="L12" s="35">
        <f>SUM(G12+I12)</f>
        <v>95304.140000000029</v>
      </c>
      <c r="M12" s="26" t="s">
        <v>28</v>
      </c>
      <c r="N12" s="32">
        <f>SUM(B12*0.1)</f>
        <v>166535.02300000002</v>
      </c>
      <c r="O12" s="21"/>
    </row>
    <row r="13" spans="1:16" ht="27.95" customHeight="1" x14ac:dyDescent="0.2">
      <c r="A13" s="11" t="s">
        <v>22</v>
      </c>
      <c r="B13" s="33">
        <v>2247048.2999999998</v>
      </c>
      <c r="C13" s="16"/>
      <c r="D13" s="16"/>
      <c r="E13" s="36">
        <v>81365.86</v>
      </c>
      <c r="F13" s="16"/>
      <c r="G13" s="36">
        <v>24470.33</v>
      </c>
      <c r="H13" s="36">
        <v>21703.89</v>
      </c>
      <c r="I13" s="15">
        <f t="shared" si="0"/>
        <v>35191.64</v>
      </c>
      <c r="J13" s="16"/>
      <c r="K13" s="34">
        <f>SUM(G13:I13)</f>
        <v>81365.86</v>
      </c>
      <c r="L13" s="49"/>
      <c r="M13" s="27" t="s">
        <v>27</v>
      </c>
      <c r="N13" s="49"/>
      <c r="O13" s="17"/>
    </row>
    <row r="14" spans="1:16" ht="27.95" customHeight="1" x14ac:dyDescent="0.2">
      <c r="A14" s="10" t="s">
        <v>20</v>
      </c>
      <c r="B14" s="33">
        <v>354700</v>
      </c>
      <c r="C14" s="16"/>
      <c r="D14" s="16"/>
      <c r="E14" s="19">
        <v>273936.73</v>
      </c>
      <c r="F14" s="16"/>
      <c r="G14" s="36">
        <v>39533.160000000003</v>
      </c>
      <c r="H14" s="36">
        <v>80757.039999999994</v>
      </c>
      <c r="I14" s="15">
        <f>SUM(E14-F14-G14-H14)</f>
        <v>153646.52999999997</v>
      </c>
      <c r="J14" s="16"/>
      <c r="K14" s="34">
        <f>SUM(G14:I14)</f>
        <v>273936.73</v>
      </c>
      <c r="L14" s="49"/>
      <c r="M14" s="27" t="s">
        <v>27</v>
      </c>
      <c r="N14" s="49"/>
    </row>
    <row r="15" spans="1:16" ht="51" x14ac:dyDescent="0.2">
      <c r="A15" s="10" t="s">
        <v>21</v>
      </c>
      <c r="B15" s="33">
        <v>1885411.84</v>
      </c>
      <c r="C15" s="16"/>
      <c r="D15" s="16"/>
      <c r="E15" s="36">
        <v>2774367.4</v>
      </c>
      <c r="F15" s="36">
        <v>1471487.44</v>
      </c>
      <c r="G15" s="36">
        <v>34952.71</v>
      </c>
      <c r="H15" s="36">
        <v>971478.42</v>
      </c>
      <c r="I15" s="37">
        <f t="shared" si="0"/>
        <v>296448.82999999996</v>
      </c>
      <c r="J15" s="16"/>
      <c r="K15" s="34">
        <f>SUM(E15-F15)</f>
        <v>1302879.96</v>
      </c>
      <c r="L15" s="35">
        <f>SUM(I15+16308.33)</f>
        <v>312757.15999999997</v>
      </c>
      <c r="M15" s="26" t="s">
        <v>29</v>
      </c>
      <c r="N15" s="49"/>
    </row>
    <row r="16" spans="1:16" ht="27.95" customHeight="1" x14ac:dyDescent="0.2">
      <c r="A16" s="10" t="s">
        <v>23</v>
      </c>
      <c r="B16" s="18">
        <v>658749.04</v>
      </c>
      <c r="C16" s="16"/>
      <c r="D16" s="16"/>
      <c r="E16" s="16">
        <v>149141.12</v>
      </c>
      <c r="F16" s="16"/>
      <c r="G16" s="16"/>
      <c r="H16" s="16"/>
      <c r="I16" s="20"/>
      <c r="J16" s="16"/>
      <c r="K16" s="25">
        <f>SUM(E16)</f>
        <v>149141.12</v>
      </c>
      <c r="L16" s="49"/>
      <c r="M16" s="28"/>
      <c r="N16" s="49"/>
    </row>
    <row r="17" spans="1:14" ht="27.95" customHeight="1" x14ac:dyDescent="0.2">
      <c r="A17" s="12" t="s">
        <v>0</v>
      </c>
      <c r="B17" s="13">
        <f t="shared" ref="B17:J17" si="1">SUM(B9:B16)</f>
        <v>17415547.039999999</v>
      </c>
      <c r="C17" s="13">
        <f t="shared" si="1"/>
        <v>0</v>
      </c>
      <c r="D17" s="13">
        <f t="shared" si="1"/>
        <v>0</v>
      </c>
      <c r="E17" s="13">
        <f t="shared" si="1"/>
        <v>6532885.9500000002</v>
      </c>
      <c r="F17" s="13">
        <f t="shared" si="1"/>
        <v>1630414.81</v>
      </c>
      <c r="G17" s="13">
        <f t="shared" si="1"/>
        <v>335158.00000000006</v>
      </c>
      <c r="H17" s="13">
        <f t="shared" si="1"/>
        <v>3180005.36</v>
      </c>
      <c r="I17" s="13">
        <f t="shared" si="1"/>
        <v>1238166.6600000001</v>
      </c>
      <c r="J17" s="13">
        <f t="shared" si="1"/>
        <v>0</v>
      </c>
      <c r="K17" s="38">
        <f>SUM(K9:K16)</f>
        <v>4748421.8899999997</v>
      </c>
      <c r="L17" s="39">
        <f>SUM(L9+L10+L12+L15)</f>
        <v>791325.91999999993</v>
      </c>
      <c r="M17" s="38">
        <f>SUM(M9+M11)</f>
        <v>154049.25</v>
      </c>
      <c r="N17" s="40">
        <f>SUM(N9+N10+N12)</f>
        <v>753394.3330000001</v>
      </c>
    </row>
    <row r="18" spans="1:14" x14ac:dyDescent="0.2">
      <c r="E18" s="17"/>
      <c r="K18" s="17"/>
    </row>
    <row r="19" spans="1:14" x14ac:dyDescent="0.2">
      <c r="B19" s="41"/>
      <c r="C19" s="41"/>
      <c r="D19" s="41"/>
      <c r="E19" s="42"/>
      <c r="F19" s="41"/>
      <c r="G19" s="41"/>
      <c r="H19" s="43"/>
      <c r="I19" s="43"/>
    </row>
    <row r="20" spans="1:14" x14ac:dyDescent="0.2">
      <c r="B20" s="41"/>
      <c r="C20" s="41"/>
      <c r="D20" s="41"/>
      <c r="E20" s="42"/>
      <c r="F20" s="41"/>
      <c r="G20" s="41"/>
      <c r="H20" s="44"/>
      <c r="I20" s="43"/>
    </row>
    <row r="21" spans="1:14" x14ac:dyDescent="0.2">
      <c r="B21" s="41"/>
      <c r="C21" s="41"/>
      <c r="D21" s="41"/>
      <c r="E21" s="42"/>
      <c r="F21" s="41"/>
      <c r="G21" s="41"/>
      <c r="H21" s="45"/>
      <c r="I21" s="43"/>
    </row>
    <row r="22" spans="1:14" x14ac:dyDescent="0.2">
      <c r="B22" s="41"/>
      <c r="C22" s="41"/>
      <c r="D22" s="41"/>
      <c r="E22" s="42"/>
      <c r="F22" s="41"/>
      <c r="G22" s="41"/>
      <c r="H22" s="46"/>
      <c r="I22" s="46"/>
    </row>
    <row r="23" spans="1:14" x14ac:dyDescent="0.2">
      <c r="B23" s="43"/>
      <c r="C23" s="43"/>
      <c r="D23" s="43"/>
      <c r="E23" s="46"/>
      <c r="F23" s="43"/>
      <c r="G23" s="43"/>
      <c r="H23" s="43"/>
      <c r="I23" s="43"/>
    </row>
    <row r="24" spans="1:14" x14ac:dyDescent="0.2">
      <c r="B24" s="43"/>
      <c r="C24" s="43"/>
      <c r="D24" s="43"/>
      <c r="E24" s="43"/>
      <c r="F24" s="43"/>
      <c r="G24" s="43"/>
      <c r="H24" s="43"/>
      <c r="I24" s="43"/>
    </row>
    <row r="25" spans="1:14" x14ac:dyDescent="0.2">
      <c r="B25" s="43"/>
      <c r="C25" s="43"/>
      <c r="D25" s="43"/>
      <c r="E25" s="43"/>
      <c r="F25" s="43"/>
      <c r="G25" s="43"/>
      <c r="H25" s="43"/>
      <c r="I25" s="43"/>
    </row>
  </sheetData>
  <sheetProtection password="CC37" sheet="1" objects="1" scenarios="1"/>
  <mergeCells count="4">
    <mergeCell ref="B7:D7"/>
    <mergeCell ref="E7:H7"/>
    <mergeCell ref="K7:N7"/>
    <mergeCell ref="C3:I3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Osnovna sredstva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Kustura Bojana</dc:creator>
  <cp:lastModifiedBy>Polajzar Bostjan</cp:lastModifiedBy>
  <cp:lastPrinted>2015-07-20T10:24:17Z</cp:lastPrinted>
  <dcterms:created xsi:type="dcterms:W3CDTF">2013-08-02T06:05:47Z</dcterms:created>
  <dcterms:modified xsi:type="dcterms:W3CDTF">2015-11-16T07:16:27Z</dcterms:modified>
</cp:coreProperties>
</file>