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1_PROJEKTI\Sanacija vodotoka ob JP701761 Selic-Bukovec-Krasek-Dezan\ZBIRANJE PONUDB\"/>
    </mc:Choice>
  </mc:AlternateContent>
  <bookViews>
    <workbookView xWindow="-105" yWindow="-105" windowWidth="38625" windowHeight="21225" tabRatio="550"/>
  </bookViews>
  <sheets>
    <sheet name="Laško Rečica" sheetId="18" r:id="rId1"/>
  </sheets>
  <definedNames>
    <definedName name="_Hlk38314124" localSheetId="0">'Laško Rečica'!$B$9</definedName>
    <definedName name="_Toc40442703" localSheetId="0">'Laško Rečica'!$J$30</definedName>
    <definedName name="_xlnm.Print_Area" localSheetId="0">'Laško Rečica'!$A$1:$H$96</definedName>
    <definedName name="_xlnm.Print_Titles" localSheetId="0">'Laško Rečica'!$11:$11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8" l="1"/>
  <c r="B25" i="18"/>
  <c r="G45" i="18"/>
  <c r="G43" i="18"/>
  <c r="E55" i="18"/>
  <c r="G55" i="18" l="1"/>
  <c r="G57" i="18"/>
  <c r="G59" i="18"/>
  <c r="G61" i="18"/>
  <c r="G53" i="18"/>
  <c r="G15" i="18"/>
  <c r="E39" i="18"/>
  <c r="E37" i="18"/>
  <c r="G63" i="18" l="1"/>
  <c r="E35" i="18"/>
  <c r="C28" i="18"/>
  <c r="C47" i="18"/>
  <c r="C63" i="18"/>
  <c r="G41" i="18"/>
  <c r="G37" i="18"/>
  <c r="G39" i="18"/>
  <c r="G23" i="18"/>
  <c r="G21" i="18"/>
  <c r="C80" i="18" l="1"/>
  <c r="C79" i="18"/>
  <c r="B74" i="18"/>
  <c r="G72" i="18"/>
  <c r="G70" i="18"/>
  <c r="G68" i="18"/>
  <c r="B63" i="18"/>
  <c r="B47" i="18"/>
  <c r="G35" i="18"/>
  <c r="G47" i="18" s="1"/>
  <c r="G19" i="18"/>
  <c r="G28" i="18" s="1"/>
  <c r="G17" i="18"/>
  <c r="G80" i="18" l="1"/>
  <c r="G78" i="18"/>
  <c r="G79" i="18"/>
  <c r="G74" i="18"/>
  <c r="G81" i="18" s="1"/>
  <c r="B19" i="18"/>
  <c r="B21" i="18" s="1"/>
  <c r="G82" i="18" l="1"/>
  <c r="G83" i="18" s="1"/>
  <c r="B23" i="18"/>
  <c r="B35" i="18" s="1"/>
  <c r="G84" i="18" l="1"/>
  <c r="G85" i="18" s="1"/>
  <c r="B37" i="18"/>
  <c r="B39" i="18" s="1"/>
  <c r="G86" i="18" l="1"/>
  <c r="G87" i="18" s="1"/>
  <c r="B41" i="18"/>
  <c r="B43" i="18" l="1"/>
  <c r="B45" i="18" l="1"/>
  <c r="B53" i="18" s="1"/>
  <c r="B55" i="18" s="1"/>
  <c r="B57" i="18" s="1"/>
  <c r="B59" i="18" s="1"/>
  <c r="B61" i="18" l="1"/>
  <c r="B68" i="18" s="1"/>
  <c r="B70" i="18" s="1"/>
  <c r="B72" i="18" s="1"/>
</calcChain>
</file>

<file path=xl/sharedStrings.xml><?xml version="1.0" encoding="utf-8"?>
<sst xmlns="http://schemas.openxmlformats.org/spreadsheetml/2006/main" count="83" uniqueCount="54">
  <si>
    <t>kom</t>
  </si>
  <si>
    <t>količina</t>
  </si>
  <si>
    <t>kos</t>
  </si>
  <si>
    <t>PREDDELA</t>
  </si>
  <si>
    <t>št.post.</t>
  </si>
  <si>
    <t>opis</t>
  </si>
  <si>
    <t>EM</t>
  </si>
  <si>
    <t>cena/EM</t>
  </si>
  <si>
    <t>vrednost</t>
  </si>
  <si>
    <t>I.</t>
  </si>
  <si>
    <t>Geodetska dela pri izvedbi (zakoličba, podajanje in kontrola višin ter potrebnih smeri)</t>
  </si>
  <si>
    <t>II.</t>
  </si>
  <si>
    <t>m3</t>
  </si>
  <si>
    <t>m1</t>
  </si>
  <si>
    <t>III.</t>
  </si>
  <si>
    <t>TUJE STORITVE</t>
  </si>
  <si>
    <t/>
  </si>
  <si>
    <t>Projektantski geotehnični nadzor</t>
  </si>
  <si>
    <t>ure</t>
  </si>
  <si>
    <t>TUJE STORITVE SKUPAJ</t>
  </si>
  <si>
    <t>REKAPITULACIJA IZVEDBE</t>
  </si>
  <si>
    <t>VSE SKUPAJ z DDV</t>
  </si>
  <si>
    <t>OP:</t>
  </si>
  <si>
    <t>Izdelava  Projekta izvedenih del (PID)</t>
  </si>
  <si>
    <t>Zakoličba komunalnih vodov</t>
  </si>
  <si>
    <t>VI.</t>
  </si>
  <si>
    <r>
      <rPr>
        <b/>
        <sz val="10"/>
        <color theme="1"/>
        <rFont val="Arial"/>
        <family val="2"/>
        <charset val="238"/>
      </rPr>
      <t>Široki izkop zemljine</t>
    </r>
    <r>
      <rPr>
        <sz val="10"/>
        <color theme="1"/>
        <rFont val="Arial"/>
        <family val="2"/>
        <charset val="238"/>
      </rPr>
      <t xml:space="preserve"> II. - III. kategorije, vključno z odvozom v trajno deponijo - izkop za izvedbo zložbe po kampadah dolžine max. 5 m ob geotehničnem nadzoru.</t>
    </r>
  </si>
  <si>
    <t>PROJEKTANTSKE IZMERE IN PREDRAČUN</t>
  </si>
  <si>
    <t>m2</t>
  </si>
  <si>
    <t xml:space="preserve">Izdelava končnega geodetskega posnetka </t>
  </si>
  <si>
    <t>JP 701761 Selič-Buk.-Kraš.-Dežan - objekt transportne infrastrukture</t>
  </si>
  <si>
    <t>Odstranitev varovalne ograje na mestih predvidenih za poporni zid</t>
  </si>
  <si>
    <t>Čiščenje terena panjev in posek nekaterih dreves na lokaciji sanacije.</t>
  </si>
  <si>
    <t>IZVEDBA PODPORNEGA ZIDU IZ KAMNA V BETONU</t>
  </si>
  <si>
    <r>
      <rPr>
        <b/>
        <sz val="10"/>
        <color theme="1"/>
        <rFont val="Arial"/>
        <family val="2"/>
      </rPr>
      <t>Dobava in vgrajevanje podložnega betona</t>
    </r>
    <r>
      <rPr>
        <sz val="10"/>
        <color theme="1"/>
        <rFont val="Arial"/>
        <family val="2"/>
        <charset val="238"/>
      </rPr>
      <t xml:space="preserve"> | deb. 20 cm, beton C16/20 X0 Cl 0.2 Dmax16 S2</t>
    </r>
  </si>
  <si>
    <r>
      <rPr>
        <b/>
        <sz val="10"/>
        <color theme="1"/>
        <rFont val="Arial"/>
        <family val="2"/>
        <charset val="238"/>
      </rPr>
      <t xml:space="preserve">Vgradnja kamnitih blokov </t>
    </r>
    <r>
      <rPr>
        <sz val="10"/>
        <color theme="1"/>
        <rFont val="Arial"/>
        <family val="2"/>
        <charset val="238"/>
      </rPr>
      <t>s strojnim polaganjem kontaktno po izkopni brežini s sprotnim mešanjem z betonom v razmerju 70 % kamniti bloki (Ø 0,4 - 1 m) in 30 % beton, oblikovanje v podanem naklonu. Beton C20/25</t>
    </r>
  </si>
  <si>
    <t>Postavitev gradbiščne table in vzpostavitev gradbišča</t>
  </si>
  <si>
    <r>
      <t>Dobava in vgradnja izcednic</t>
    </r>
    <r>
      <rPr>
        <sz val="10"/>
        <color theme="1"/>
        <rFont val="Arial"/>
        <family val="2"/>
      </rPr>
      <t xml:space="preserve"> fi100 mm na 2 m </t>
    </r>
  </si>
  <si>
    <t xml:space="preserve">Izvedba podpornega zidu iz kamna v betonu pod JP svetle višine cca. 1,5-2,2 m, s peto širine in globine 1,0 m na podložni beton 20 cm. Izcednice se vgradijo na 2 m. Dela se izvajajo v kampadah po 5 m. </t>
  </si>
  <si>
    <t>UREDITEV VTOKOV, IZTOKOV IN PRAGOV</t>
  </si>
  <si>
    <r>
      <t xml:space="preserve">Zamenjava prepusta </t>
    </r>
    <r>
      <rPr>
        <sz val="10"/>
        <color theme="1"/>
        <rFont val="Arial"/>
        <family val="2"/>
      </rPr>
      <t>betonska cev fi800 mm v dolžini 5 m z naklonom 5%.</t>
    </r>
  </si>
  <si>
    <r>
      <t>Zasip in zbijanje v okolici cevi prepusta</t>
    </r>
    <r>
      <rPr>
        <sz val="10"/>
        <color theme="1"/>
        <rFont val="Arial"/>
        <family val="2"/>
      </rPr>
      <t xml:space="preserve"> ter ureditev zgornjega ustroja ceste iz tamponskega drobljnca v dbeelini 40 cm.</t>
    </r>
  </si>
  <si>
    <r>
      <rPr>
        <b/>
        <sz val="10"/>
        <color theme="1"/>
        <rFont val="Arial"/>
        <family val="2"/>
      </rPr>
      <t xml:space="preserve">Dobava in vgradnja grabelj </t>
    </r>
    <r>
      <rPr>
        <sz val="10"/>
        <color theme="1"/>
        <rFont val="Arial"/>
        <family val="2"/>
        <charset val="238"/>
      </rPr>
      <t>- manjših odsluženih jeklnih tirnic dolžin 2 m. Vgradijo se 1,5 m pred prepust na razdalji 20 cm. Po 3 kom pred vsak prepust (zgoraj in spiodaj).</t>
    </r>
  </si>
  <si>
    <t xml:space="preserve">Zamenjava zgornjega prepusta, ureditev vtokov in iztokov ter 4  x pragov. </t>
  </si>
  <si>
    <t>P.4</t>
  </si>
  <si>
    <t>Montaža odstranjene ograje</t>
  </si>
  <si>
    <r>
      <t xml:space="preserve">Ureditev in zbijanje bankine </t>
    </r>
    <r>
      <rPr>
        <sz val="10"/>
        <color theme="1"/>
        <rFont val="Arial"/>
        <family val="2"/>
      </rPr>
      <t>iz TD 0/32mm</t>
    </r>
    <r>
      <rPr>
        <b/>
        <sz val="10"/>
        <color theme="1"/>
        <rFont val="Arial"/>
        <family val="2"/>
        <charset val="238"/>
      </rPr>
      <t>,</t>
    </r>
    <r>
      <rPr>
        <sz val="10"/>
        <color theme="1"/>
        <rFont val="Arial"/>
        <family val="2"/>
      </rPr>
      <t xml:space="preserve"> prostora med podpornim zidom in voziščno konstrukcijo v dbelini po 30 cm max 2 sloja. </t>
    </r>
  </si>
  <si>
    <t>Odvoz deponije gradbenega materiala v obvodnem pasu.</t>
  </si>
  <si>
    <t>V.</t>
  </si>
  <si>
    <t>NEPREDVIDENA DELA 3%</t>
  </si>
  <si>
    <t>SKUPAJ brez DDV</t>
  </si>
  <si>
    <t>- popust</t>
  </si>
  <si>
    <t>SKUPAJ S POPUSTOM brez DDV</t>
  </si>
  <si>
    <t>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</si>
</sst>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€&quot;"/>
    <numFmt numFmtId="165" formatCode="00\."/>
    <numFmt numFmtId="166" formatCode="#,##0.00_ ;\-#,##0.00\ "/>
    <numFmt numFmtId="167" formatCode="_-* #,##0.00\ _S_I_T_-;\-* #,##0.00\ _S_I_T_-;_-* \-??\ _S_I_T_-;_-@_-"/>
    <numFmt numFmtId="168" formatCode="#,##0.00&quot; €&quot;"/>
    <numFmt numFmtId="169" formatCode="_-* #,##0.00\ [$€-424]_-;\-* #,##0.00\ [$€-424]_-;_-* \-??\ [$€-424]_-;_-@_-"/>
    <numFmt numFmtId="170" formatCode="#,##0.00\ [$€-1]"/>
    <numFmt numFmtId="171" formatCode="00&quot;.&quot;"/>
    <numFmt numFmtId="172" formatCode="_-* #,##0.00\ [$€-424]_-;\-* #,##0.00\ [$€-424]_-;_-* &quot;-&quot;??\ [$€-424]_-;_-@_-"/>
  </numFmts>
  <fonts count="52" x14ac:knownFonts="1">
    <font>
      <sz val="10"/>
      <name val="Arial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name val="Arial CE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0"/>
      <color rgb="FF7030A0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i/>
      <sz val="10"/>
      <name val="Arial CE"/>
      <charset val="238"/>
    </font>
    <font>
      <sz val="14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color theme="1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2" fillId="0" borderId="0" applyFont="0" applyBorder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6" borderId="0" applyNumberFormat="0" applyBorder="0" applyAlignment="0" applyProtection="0"/>
    <xf numFmtId="0" fontId="7" fillId="11" borderId="3" applyNumberFormat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3" fillId="4" borderId="7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3" fillId="0" borderId="8" applyNumberFormat="0" applyFill="0" applyAlignment="0" applyProtection="0"/>
    <xf numFmtId="0" fontId="15" fillId="16" borderId="9" applyNumberFormat="0" applyAlignment="0" applyProtection="0"/>
    <xf numFmtId="0" fontId="16" fillId="11" borderId="10" applyNumberFormat="0" applyAlignment="0" applyProtection="0"/>
    <xf numFmtId="0" fontId="17" fillId="17" borderId="0" applyNumberFormat="0" applyBorder="0" applyAlignment="0" applyProtection="0"/>
    <xf numFmtId="0" fontId="18" fillId="7" borderId="10" applyNumberFormat="0" applyAlignment="0" applyProtection="0"/>
    <xf numFmtId="0" fontId="19" fillId="0" borderId="11" applyNumberFormat="0" applyFill="0" applyAlignment="0" applyProtection="0"/>
    <xf numFmtId="0" fontId="20" fillId="0" borderId="0"/>
    <xf numFmtId="0" fontId="3" fillId="0" borderId="0" applyFont="0" applyBorder="0"/>
    <xf numFmtId="0" fontId="3" fillId="4" borderId="7" applyNumberFormat="0" applyFont="0" applyAlignment="0" applyProtection="0"/>
    <xf numFmtId="0" fontId="2" fillId="0" borderId="0" applyFont="0" applyBorder="0"/>
    <xf numFmtId="0" fontId="21" fillId="0" borderId="0" applyFont="0" applyBorder="0"/>
    <xf numFmtId="0" fontId="2" fillId="0" borderId="0" applyFont="0" applyBorder="0"/>
    <xf numFmtId="0" fontId="23" fillId="0" borderId="0"/>
    <xf numFmtId="167" fontId="23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23" fillId="0" borderId="0" xfId="49"/>
    <xf numFmtId="4" fontId="23" fillId="0" borderId="0" xfId="49" applyNumberFormat="1"/>
    <xf numFmtId="0" fontId="26" fillId="0" borderId="0" xfId="49" applyFont="1"/>
    <xf numFmtId="4" fontId="23" fillId="0" borderId="0" xfId="49" applyNumberFormat="1" applyAlignment="1">
      <alignment horizontal="center"/>
    </xf>
    <xf numFmtId="0" fontId="27" fillId="0" borderId="0" xfId="49" applyFont="1"/>
    <xf numFmtId="4" fontId="27" fillId="0" borderId="0" xfId="49" applyNumberFormat="1" applyFont="1"/>
    <xf numFmtId="169" fontId="27" fillId="0" borderId="0" xfId="49" applyNumberFormat="1" applyFont="1" applyAlignment="1">
      <alignment horizontal="center"/>
    </xf>
    <xf numFmtId="0" fontId="29" fillId="0" borderId="0" xfId="49" applyFont="1" applyAlignment="1">
      <alignment horizontal="center"/>
    </xf>
    <xf numFmtId="0" fontId="29" fillId="0" borderId="0" xfId="49" applyFont="1"/>
    <xf numFmtId="169" fontId="26" fillId="0" borderId="0" xfId="49" applyNumberFormat="1" applyFont="1" applyAlignment="1">
      <alignment horizontal="center"/>
    </xf>
    <xf numFmtId="0" fontId="31" fillId="0" borderId="0" xfId="49" applyFont="1"/>
    <xf numFmtId="170" fontId="23" fillId="0" borderId="0" xfId="49" applyNumberFormat="1"/>
    <xf numFmtId="0" fontId="32" fillId="18" borderId="0" xfId="49" applyFont="1" applyFill="1"/>
    <xf numFmtId="169" fontId="23" fillId="0" borderId="0" xfId="49" applyNumberFormat="1" applyAlignment="1">
      <alignment horizontal="center"/>
    </xf>
    <xf numFmtId="0" fontId="23" fillId="0" borderId="0" xfId="49" applyAlignment="1">
      <alignment wrapText="1"/>
    </xf>
    <xf numFmtId="0" fontId="1" fillId="0" borderId="0" xfId="49" applyFont="1"/>
    <xf numFmtId="170" fontId="23" fillId="0" borderId="0" xfId="49" applyNumberFormat="1" applyAlignment="1">
      <alignment horizontal="center"/>
    </xf>
    <xf numFmtId="0" fontId="28" fillId="19" borderId="12" xfId="49" applyFont="1" applyFill="1" applyBorder="1"/>
    <xf numFmtId="4" fontId="28" fillId="19" borderId="2" xfId="49" applyNumberFormat="1" applyFont="1" applyFill="1" applyBorder="1"/>
    <xf numFmtId="169" fontId="28" fillId="19" borderId="13" xfId="49" applyNumberFormat="1" applyFont="1" applyFill="1" applyBorder="1" applyAlignment="1">
      <alignment horizontal="center"/>
    </xf>
    <xf numFmtId="0" fontId="28" fillId="0" borderId="0" xfId="49" applyFont="1"/>
    <xf numFmtId="171" fontId="33" fillId="0" borderId="0" xfId="49" applyNumberFormat="1" applyFont="1" applyAlignment="1">
      <alignment horizontal="center" vertical="center"/>
    </xf>
    <xf numFmtId="4" fontId="24" fillId="18" borderId="0" xfId="49" applyNumberFormat="1" applyFont="1" applyFill="1"/>
    <xf numFmtId="4" fontId="23" fillId="18" borderId="0" xfId="49" applyNumberFormat="1" applyFill="1"/>
    <xf numFmtId="169" fontId="23" fillId="18" borderId="0" xfId="49" applyNumberFormat="1" applyFill="1" applyAlignment="1">
      <alignment horizontal="center"/>
    </xf>
    <xf numFmtId="0" fontId="30" fillId="0" borderId="0" xfId="49" applyFont="1"/>
    <xf numFmtId="166" fontId="23" fillId="0" borderId="0" xfId="49" applyNumberFormat="1" applyFont="1" applyAlignment="1">
      <alignment horizontal="center"/>
    </xf>
    <xf numFmtId="0" fontId="26" fillId="20" borderId="0" xfId="49" applyFont="1" applyFill="1"/>
    <xf numFmtId="0" fontId="36" fillId="20" borderId="0" xfId="49" applyFont="1" applyFill="1"/>
    <xf numFmtId="0" fontId="22" fillId="0" borderId="0" xfId="49" applyFont="1" applyAlignment="1">
      <alignment vertical="top" wrapText="1"/>
    </xf>
    <xf numFmtId="0" fontId="38" fillId="0" borderId="0" xfId="51" applyFont="1" applyAlignment="1">
      <alignment horizontal="center"/>
    </xf>
    <xf numFmtId="4" fontId="38" fillId="0" borderId="0" xfId="51" applyNumberFormat="1" applyFont="1" applyAlignment="1">
      <alignment horizontal="right"/>
    </xf>
    <xf numFmtId="165" fontId="33" fillId="0" borderId="0" xfId="49" applyNumberFormat="1" applyFont="1" applyAlignment="1">
      <alignment horizontal="center" vertical="center"/>
    </xf>
    <xf numFmtId="0" fontId="23" fillId="0" borderId="0" xfId="49" applyAlignment="1">
      <alignment horizontal="center" vertical="center"/>
    </xf>
    <xf numFmtId="165" fontId="34" fillId="0" borderId="0" xfId="49" applyNumberFormat="1" applyFont="1" applyAlignment="1">
      <alignment horizontal="center" vertical="center"/>
    </xf>
    <xf numFmtId="165" fontId="2" fillId="0" borderId="0" xfId="49" applyNumberFormat="1" applyFont="1" applyAlignment="1">
      <alignment horizontal="center" vertical="center"/>
    </xf>
    <xf numFmtId="49" fontId="32" fillId="18" borderId="0" xfId="49" applyNumberFormat="1" applyFont="1" applyFill="1" applyAlignment="1">
      <alignment horizontal="center" vertical="center"/>
    </xf>
    <xf numFmtId="165" fontId="25" fillId="0" borderId="1" xfId="49" applyNumberFormat="1" applyFont="1" applyBorder="1" applyAlignment="1">
      <alignment horizontal="center" vertical="center"/>
    </xf>
    <xf numFmtId="0" fontId="26" fillId="0" borderId="0" xfId="49" applyFont="1" applyAlignment="1">
      <alignment horizontal="center" vertical="center"/>
    </xf>
    <xf numFmtId="49" fontId="23" fillId="0" borderId="0" xfId="49" applyNumberFormat="1" applyAlignment="1">
      <alignment horizontal="center" vertical="center"/>
    </xf>
    <xf numFmtId="0" fontId="39" fillId="0" borderId="0" xfId="49" applyFont="1" applyAlignment="1">
      <alignment horizontal="center" vertical="center"/>
    </xf>
    <xf numFmtId="0" fontId="28" fillId="0" borderId="1" xfId="49" applyFont="1" applyBorder="1"/>
    <xf numFmtId="4" fontId="28" fillId="0" borderId="1" xfId="49" applyNumberFormat="1" applyFont="1" applyBorder="1"/>
    <xf numFmtId="169" fontId="28" fillId="0" borderId="1" xfId="49" applyNumberFormat="1" applyFont="1" applyBorder="1" applyAlignment="1">
      <alignment horizontal="center"/>
    </xf>
    <xf numFmtId="0" fontId="23" fillId="0" borderId="17" xfId="49" applyBorder="1"/>
    <xf numFmtId="4" fontId="23" fillId="0" borderId="17" xfId="49" applyNumberFormat="1" applyBorder="1"/>
    <xf numFmtId="169" fontId="28" fillId="0" borderId="17" xfId="49" applyNumberFormat="1" applyFont="1" applyBorder="1" applyAlignment="1">
      <alignment horizontal="center"/>
    </xf>
    <xf numFmtId="169" fontId="25" fillId="0" borderId="17" xfId="49" applyNumberFormat="1" applyFont="1" applyBorder="1" applyAlignment="1">
      <alignment horizontal="center"/>
    </xf>
    <xf numFmtId="169" fontId="23" fillId="0" borderId="17" xfId="49" applyNumberFormat="1" applyBorder="1" applyAlignment="1">
      <alignment horizontal="center"/>
    </xf>
    <xf numFmtId="0" fontId="35" fillId="0" borderId="0" xfId="52" applyFont="1" applyAlignment="1">
      <alignment horizontal="left" vertical="center"/>
    </xf>
    <xf numFmtId="0" fontId="23" fillId="0" borderId="0" xfId="49" applyFont="1" applyAlignment="1">
      <alignment horizontal="center"/>
    </xf>
    <xf numFmtId="170" fontId="28" fillId="0" borderId="0" xfId="49" applyNumberFormat="1" applyFont="1" applyAlignment="1">
      <alignment horizontal="center"/>
    </xf>
    <xf numFmtId="170" fontId="23" fillId="18" borderId="0" xfId="49" applyNumberFormat="1" applyFont="1" applyFill="1" applyAlignment="1">
      <alignment horizontal="center"/>
    </xf>
    <xf numFmtId="170" fontId="23" fillId="0" borderId="0" xfId="49" applyNumberFormat="1" applyFont="1" applyAlignment="1">
      <alignment horizontal="center"/>
    </xf>
    <xf numFmtId="170" fontId="28" fillId="0" borderId="1" xfId="49" applyNumberFormat="1" applyFont="1" applyBorder="1" applyAlignment="1">
      <alignment horizontal="center"/>
    </xf>
    <xf numFmtId="170" fontId="23" fillId="0" borderId="17" xfId="49" applyNumberFormat="1" applyFont="1" applyBorder="1" applyAlignment="1">
      <alignment horizontal="center"/>
    </xf>
    <xf numFmtId="170" fontId="28" fillId="19" borderId="2" xfId="49" applyNumberFormat="1" applyFont="1" applyFill="1" applyBorder="1" applyAlignment="1">
      <alignment horizontal="center"/>
    </xf>
    <xf numFmtId="0" fontId="38" fillId="0" borderId="0" xfId="49" applyFont="1"/>
    <xf numFmtId="0" fontId="38" fillId="0" borderId="0" xfId="49" applyFont="1" applyAlignment="1">
      <alignment horizontal="center" vertical="center"/>
    </xf>
    <xf numFmtId="0" fontId="38" fillId="0" borderId="0" xfId="49" applyFont="1" applyAlignment="1">
      <alignment horizontal="center"/>
    </xf>
    <xf numFmtId="0" fontId="40" fillId="0" borderId="0" xfId="49" applyFont="1" applyAlignment="1">
      <alignment horizontal="left" vertical="center"/>
    </xf>
    <xf numFmtId="0" fontId="38" fillId="0" borderId="0" xfId="49" applyFont="1" applyAlignment="1">
      <alignment horizontal="left" vertical="center"/>
    </xf>
    <xf numFmtId="0" fontId="37" fillId="0" borderId="0" xfId="49" applyFont="1" applyAlignment="1">
      <alignment horizontal="left" vertical="center"/>
    </xf>
    <xf numFmtId="165" fontId="38" fillId="0" borderId="14" xfId="49" applyNumberFormat="1" applyFont="1" applyBorder="1" applyAlignment="1">
      <alignment horizontal="center" vertical="center"/>
    </xf>
    <xf numFmtId="0" fontId="38" fillId="0" borderId="15" xfId="49" applyFont="1" applyBorder="1" applyAlignment="1">
      <alignment horizontal="center"/>
    </xf>
    <xf numFmtId="0" fontId="38" fillId="0" borderId="15" xfId="49" applyFont="1" applyBorder="1" applyAlignment="1">
      <alignment horizontal="right"/>
    </xf>
    <xf numFmtId="166" fontId="38" fillId="0" borderId="15" xfId="49" applyNumberFormat="1" applyFont="1" applyBorder="1" applyAlignment="1">
      <alignment horizontal="center"/>
    </xf>
    <xf numFmtId="4" fontId="38" fillId="0" borderId="16" xfId="49" applyNumberFormat="1" applyFont="1" applyBorder="1" applyAlignment="1">
      <alignment horizontal="right"/>
    </xf>
    <xf numFmtId="165" fontId="38" fillId="0" borderId="0" xfId="49" applyNumberFormat="1" applyFont="1" applyAlignment="1">
      <alignment horizontal="center" vertical="center"/>
    </xf>
    <xf numFmtId="0" fontId="38" fillId="0" borderId="0" xfId="49" applyFont="1" applyAlignment="1">
      <alignment horizontal="right"/>
    </xf>
    <xf numFmtId="166" fontId="38" fillId="0" borderId="0" xfId="49" applyNumberFormat="1" applyFont="1" applyAlignment="1">
      <alignment horizontal="center"/>
    </xf>
    <xf numFmtId="4" fontId="38" fillId="0" borderId="0" xfId="49" applyNumberFormat="1" applyFont="1" applyAlignment="1">
      <alignment horizontal="right"/>
    </xf>
    <xf numFmtId="165" fontId="41" fillId="18" borderId="0" xfId="49" applyNumberFormat="1" applyFont="1" applyFill="1" applyAlignment="1">
      <alignment horizontal="center" vertical="center"/>
    </xf>
    <xf numFmtId="0" fontId="41" fillId="18" borderId="0" xfId="49" applyFont="1" applyFill="1" applyAlignment="1">
      <alignment horizontal="left"/>
    </xf>
    <xf numFmtId="0" fontId="42" fillId="18" borderId="0" xfId="49" applyFont="1" applyFill="1" applyAlignment="1">
      <alignment horizontal="center"/>
    </xf>
    <xf numFmtId="0" fontId="42" fillId="18" borderId="0" xfId="49" applyFont="1" applyFill="1" applyAlignment="1">
      <alignment horizontal="right"/>
    </xf>
    <xf numFmtId="166" fontId="42" fillId="18" borderId="0" xfId="49" applyNumberFormat="1" applyFont="1" applyFill="1" applyAlignment="1">
      <alignment horizontal="center"/>
    </xf>
    <xf numFmtId="4" fontId="42" fillId="18" borderId="0" xfId="49" applyNumberFormat="1" applyFont="1" applyFill="1" applyAlignment="1">
      <alignment horizontal="right"/>
    </xf>
    <xf numFmtId="4" fontId="38" fillId="0" borderId="0" xfId="49" applyNumberFormat="1" applyFont="1" applyAlignment="1">
      <alignment horizontal="center"/>
    </xf>
    <xf numFmtId="165" fontId="43" fillId="0" borderId="0" xfId="49" applyNumberFormat="1" applyFont="1" applyAlignment="1">
      <alignment horizontal="center" vertical="center"/>
    </xf>
    <xf numFmtId="0" fontId="38" fillId="0" borderId="0" xfId="49" applyFont="1" applyAlignment="1">
      <alignment horizontal="left" wrapText="1"/>
    </xf>
    <xf numFmtId="168" fontId="22" fillId="0" borderId="0" xfId="50" applyNumberFormat="1" applyFont="1" applyAlignment="1">
      <alignment horizontal="center"/>
    </xf>
    <xf numFmtId="169" fontId="22" fillId="0" borderId="0" xfId="50" applyNumberFormat="1" applyFont="1" applyAlignment="1">
      <alignment horizontal="center"/>
    </xf>
    <xf numFmtId="165" fontId="38" fillId="0" borderId="2" xfId="49" applyNumberFormat="1" applyFont="1" applyBorder="1" applyAlignment="1">
      <alignment horizontal="center" vertical="center"/>
    </xf>
    <xf numFmtId="0" fontId="38" fillId="0" borderId="2" xfId="49" applyFont="1" applyBorder="1" applyAlignment="1">
      <alignment horizontal="center"/>
    </xf>
    <xf numFmtId="166" fontId="38" fillId="0" borderId="2" xfId="49" applyNumberFormat="1" applyFont="1" applyBorder="1" applyAlignment="1">
      <alignment horizontal="center"/>
    </xf>
    <xf numFmtId="4" fontId="38" fillId="0" borderId="2" xfId="49" applyNumberFormat="1" applyFont="1" applyBorder="1" applyAlignment="1">
      <alignment horizontal="center"/>
    </xf>
    <xf numFmtId="167" fontId="38" fillId="0" borderId="2" xfId="50" applyFont="1" applyBorder="1" applyAlignment="1">
      <alignment horizontal="center"/>
    </xf>
    <xf numFmtId="169" fontId="38" fillId="0" borderId="2" xfId="50" applyNumberFormat="1" applyFont="1" applyBorder="1" applyAlignment="1">
      <alignment horizontal="center"/>
    </xf>
    <xf numFmtId="165" fontId="44" fillId="0" borderId="0" xfId="49" applyNumberFormat="1" applyFont="1" applyAlignment="1">
      <alignment horizontal="center" vertical="center"/>
    </xf>
    <xf numFmtId="0" fontId="42" fillId="0" borderId="0" xfId="49" applyFont="1" applyAlignment="1">
      <alignment horizontal="left"/>
    </xf>
    <xf numFmtId="166" fontId="44" fillId="0" borderId="0" xfId="49" applyNumberFormat="1" applyFont="1" applyAlignment="1">
      <alignment horizontal="center"/>
    </xf>
    <xf numFmtId="4" fontId="44" fillId="0" borderId="0" xfId="49" applyNumberFormat="1" applyFont="1" applyAlignment="1">
      <alignment horizontal="center"/>
    </xf>
    <xf numFmtId="167" fontId="44" fillId="0" borderId="0" xfId="50" applyFont="1" applyAlignment="1">
      <alignment horizontal="center"/>
    </xf>
    <xf numFmtId="169" fontId="44" fillId="0" borderId="0" xfId="50" applyNumberFormat="1" applyFont="1" applyAlignment="1">
      <alignment horizontal="center"/>
    </xf>
    <xf numFmtId="49" fontId="38" fillId="0" borderId="0" xfId="49" applyNumberFormat="1" applyFont="1" applyAlignment="1">
      <alignment horizontal="center" vertical="center"/>
    </xf>
    <xf numFmtId="0" fontId="45" fillId="0" borderId="0" xfId="49" applyFont="1"/>
    <xf numFmtId="4" fontId="45" fillId="0" borderId="0" xfId="49" applyNumberFormat="1" applyFont="1"/>
    <xf numFmtId="170" fontId="45" fillId="0" borderId="0" xfId="49" applyNumberFormat="1" applyFont="1" applyAlignment="1">
      <alignment horizontal="center"/>
    </xf>
    <xf numFmtId="169" fontId="45" fillId="0" borderId="0" xfId="49" applyNumberFormat="1" applyFont="1" applyAlignment="1">
      <alignment horizontal="center"/>
    </xf>
    <xf numFmtId="0" fontId="22" fillId="0" borderId="0" xfId="49" applyFont="1" applyAlignment="1">
      <alignment horizontal="center"/>
    </xf>
    <xf numFmtId="4" fontId="22" fillId="0" borderId="0" xfId="49" applyNumberFormat="1" applyFont="1"/>
    <xf numFmtId="168" fontId="38" fillId="0" borderId="0" xfId="49" applyNumberFormat="1" applyFont="1" applyAlignment="1">
      <alignment horizontal="center"/>
    </xf>
    <xf numFmtId="169" fontId="38" fillId="0" borderId="0" xfId="49" applyNumberFormat="1" applyFont="1" applyAlignment="1">
      <alignment horizontal="center"/>
    </xf>
    <xf numFmtId="49" fontId="46" fillId="18" borderId="0" xfId="49" applyNumberFormat="1" applyFont="1" applyFill="1" applyAlignment="1">
      <alignment horizontal="center" vertical="center"/>
    </xf>
    <xf numFmtId="49" fontId="46" fillId="0" borderId="0" xfId="49" applyNumberFormat="1" applyFont="1" applyAlignment="1">
      <alignment horizontal="center" vertical="center"/>
    </xf>
    <xf numFmtId="0" fontId="46" fillId="0" borderId="0" xfId="49" applyFont="1"/>
    <xf numFmtId="0" fontId="46" fillId="0" borderId="0" xfId="49" applyFont="1" applyAlignment="1">
      <alignment horizontal="center"/>
    </xf>
    <xf numFmtId="165" fontId="47" fillId="0" borderId="0" xfId="49" applyNumberFormat="1" applyFont="1" applyAlignment="1">
      <alignment horizontal="center" vertical="center"/>
    </xf>
    <xf numFmtId="0" fontId="45" fillId="0" borderId="0" xfId="49" applyFont="1" applyAlignment="1">
      <alignment vertical="top" wrapText="1"/>
    </xf>
    <xf numFmtId="168" fontId="38" fillId="0" borderId="0" xfId="51" applyNumberFormat="1" applyFont="1" applyAlignment="1">
      <alignment horizontal="center"/>
    </xf>
    <xf numFmtId="0" fontId="22" fillId="0" borderId="0" xfId="51" applyFont="1" applyAlignment="1">
      <alignment horizontal="center"/>
    </xf>
    <xf numFmtId="0" fontId="47" fillId="0" borderId="0" xfId="49" applyFont="1" applyAlignment="1">
      <alignment wrapText="1"/>
    </xf>
    <xf numFmtId="164" fontId="48" fillId="0" borderId="0" xfId="49" applyNumberFormat="1" applyFont="1" applyAlignment="1">
      <alignment horizontal="center"/>
    </xf>
    <xf numFmtId="164" fontId="48" fillId="0" borderId="0" xfId="49" applyNumberFormat="1" applyFont="1" applyProtection="1">
      <protection locked="0"/>
    </xf>
    <xf numFmtId="164" fontId="22" fillId="0" borderId="0" xfId="49" applyNumberFormat="1" applyFont="1" applyAlignment="1" applyProtection="1">
      <alignment horizontal="center"/>
      <protection locked="0"/>
    </xf>
    <xf numFmtId="0" fontId="43" fillId="0" borderId="0" xfId="49" applyFont="1" applyAlignment="1">
      <alignment wrapText="1"/>
    </xf>
    <xf numFmtId="166" fontId="48" fillId="0" borderId="0" xfId="49" applyNumberFormat="1" applyFont="1" applyAlignment="1">
      <alignment horizontal="center"/>
    </xf>
    <xf numFmtId="171" fontId="22" fillId="0" borderId="0" xfId="49" applyNumberFormat="1" applyFont="1" applyAlignment="1">
      <alignment horizontal="center" vertical="center"/>
    </xf>
    <xf numFmtId="172" fontId="38" fillId="0" borderId="0" xfId="49" applyNumberFormat="1" applyFont="1" applyAlignment="1">
      <alignment horizontal="center"/>
    </xf>
    <xf numFmtId="172" fontId="38" fillId="0" borderId="0" xfId="49" applyNumberFormat="1" applyFont="1"/>
    <xf numFmtId="165" fontId="44" fillId="0" borderId="1" xfId="49" applyNumberFormat="1" applyFont="1" applyBorder="1" applyAlignment="1">
      <alignment horizontal="center" vertical="center"/>
    </xf>
    <xf numFmtId="0" fontId="42" fillId="0" borderId="1" xfId="49" applyFont="1" applyBorder="1" applyAlignment="1">
      <alignment horizontal="left"/>
    </xf>
    <xf numFmtId="166" fontId="44" fillId="0" borderId="1" xfId="49" applyNumberFormat="1" applyFont="1" applyBorder="1" applyAlignment="1">
      <alignment horizontal="center"/>
    </xf>
    <xf numFmtId="4" fontId="44" fillId="0" borderId="1" xfId="49" applyNumberFormat="1" applyFont="1" applyBorder="1" applyAlignment="1">
      <alignment horizontal="center"/>
    </xf>
    <xf numFmtId="167" fontId="44" fillId="0" borderId="1" xfId="50" applyFont="1" applyBorder="1" applyAlignment="1">
      <alignment horizontal="center"/>
    </xf>
    <xf numFmtId="169" fontId="44" fillId="0" borderId="1" xfId="50" applyNumberFormat="1" applyFont="1" applyBorder="1" applyAlignment="1">
      <alignment horizontal="center"/>
    </xf>
    <xf numFmtId="0" fontId="22" fillId="0" borderId="0" xfId="49" applyFont="1"/>
    <xf numFmtId="165" fontId="22" fillId="0" borderId="0" xfId="49" applyNumberFormat="1" applyFont="1" applyAlignment="1">
      <alignment horizontal="center" vertical="center"/>
    </xf>
    <xf numFmtId="0" fontId="45" fillId="0" borderId="0" xfId="49" applyFont="1" applyAlignment="1">
      <alignment wrapText="1"/>
    </xf>
    <xf numFmtId="4" fontId="22" fillId="0" borderId="0" xfId="49" applyNumberFormat="1" applyFont="1" applyAlignment="1">
      <alignment horizontal="center"/>
    </xf>
    <xf numFmtId="4" fontId="38" fillId="0" borderId="0" xfId="49" applyNumberFormat="1" applyFont="1"/>
    <xf numFmtId="165" fontId="45" fillId="0" borderId="0" xfId="49" applyNumberFormat="1" applyFont="1" applyAlignment="1">
      <alignment horizontal="center" vertical="center"/>
    </xf>
    <xf numFmtId="0" fontId="38" fillId="0" borderId="0" xfId="49" applyFont="1" applyAlignment="1">
      <alignment vertical="center" wrapText="1"/>
    </xf>
    <xf numFmtId="0" fontId="22" fillId="0" borderId="0" xfId="49" applyFont="1" applyAlignment="1">
      <alignment wrapText="1"/>
    </xf>
    <xf numFmtId="0" fontId="44" fillId="0" borderId="1" xfId="49" applyFont="1" applyBorder="1" applyAlignment="1">
      <alignment horizontal="left"/>
    </xf>
    <xf numFmtId="0" fontId="49" fillId="0" borderId="0" xfId="49" applyFont="1" applyAlignment="1">
      <alignment horizontal="right"/>
    </xf>
    <xf numFmtId="0" fontId="51" fillId="0" borderId="0" xfId="49" applyFont="1" applyAlignment="1">
      <alignment vertical="top" wrapText="1"/>
    </xf>
    <xf numFmtId="0" fontId="50" fillId="0" borderId="0" xfId="49" applyFont="1" applyAlignment="1">
      <alignment vertical="top" wrapText="1"/>
    </xf>
    <xf numFmtId="0" fontId="38" fillId="0" borderId="0" xfId="49" applyFont="1" applyAlignment="1">
      <alignment horizontal="left" vertical="center" wrapText="1"/>
    </xf>
    <xf numFmtId="0" fontId="46" fillId="18" borderId="0" xfId="49" applyFont="1" applyFill="1"/>
    <xf numFmtId="0" fontId="45" fillId="0" borderId="0" xfId="49" applyFont="1" applyAlignment="1">
      <alignment horizontal="left" vertical="top" wrapText="1"/>
    </xf>
    <xf numFmtId="0" fontId="45" fillId="0" borderId="0" xfId="49" applyFont="1" applyAlignment="1">
      <alignment horizontal="left" vertical="center" wrapText="1"/>
    </xf>
    <xf numFmtId="168" fontId="22" fillId="21" borderId="0" xfId="50" applyNumberFormat="1" applyFont="1" applyFill="1" applyAlignment="1">
      <alignment horizontal="center"/>
    </xf>
    <xf numFmtId="164" fontId="48" fillId="21" borderId="0" xfId="49" applyNumberFormat="1" applyFont="1" applyFill="1" applyAlignment="1">
      <alignment horizontal="center"/>
    </xf>
    <xf numFmtId="168" fontId="38" fillId="21" borderId="0" xfId="51" applyNumberFormat="1" applyFont="1" applyFill="1" applyAlignment="1">
      <alignment horizontal="center"/>
    </xf>
    <xf numFmtId="166" fontId="48" fillId="21" borderId="0" xfId="49" applyNumberFormat="1" applyFont="1" applyFill="1" applyAlignment="1">
      <alignment horizontal="center"/>
    </xf>
    <xf numFmtId="164" fontId="22" fillId="21" borderId="0" xfId="49" applyNumberFormat="1" applyFont="1" applyFill="1" applyAlignment="1" applyProtection="1">
      <alignment horizontal="center"/>
      <protection locked="0"/>
    </xf>
    <xf numFmtId="170" fontId="23" fillId="21" borderId="0" xfId="49" applyNumberFormat="1" applyFont="1" applyFill="1" applyAlignment="1">
      <alignment horizontal="center"/>
    </xf>
    <xf numFmtId="4" fontId="23" fillId="0" borderId="18" xfId="49" applyNumberFormat="1" applyBorder="1"/>
    <xf numFmtId="170" fontId="23" fillId="0" borderId="18" xfId="49" applyNumberFormat="1" applyFont="1" applyBorder="1" applyAlignment="1">
      <alignment horizontal="center"/>
    </xf>
    <xf numFmtId="169" fontId="25" fillId="0" borderId="18" xfId="49" applyNumberFormat="1" applyFont="1" applyBorder="1" applyAlignment="1">
      <alignment horizontal="center"/>
    </xf>
    <xf numFmtId="49" fontId="23" fillId="0" borderId="18" xfId="49" applyNumberFormat="1" applyBorder="1"/>
    <xf numFmtId="10" fontId="23" fillId="21" borderId="18" xfId="49" applyNumberFormat="1" applyFill="1" applyBorder="1"/>
    <xf numFmtId="10" fontId="23" fillId="21" borderId="17" xfId="49" applyNumberFormat="1" applyFill="1" applyBorder="1"/>
    <xf numFmtId="0" fontId="30" fillId="0" borderId="17" xfId="49" applyFont="1" applyBorder="1"/>
    <xf numFmtId="0" fontId="30" fillId="0" borderId="18" xfId="49" applyFont="1" applyBorder="1"/>
  </cellXfs>
  <cellStyles count="5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40"/>
    <cellStyle name="Calculation 2" xfId="39"/>
    <cellStyle name="Check Cell 2" xfId="38"/>
    <cellStyle name="Explanatory Text 2" xfId="30"/>
    <cellStyle name="Good 2" xfId="20"/>
    <cellStyle name="Heading 1 2" xfId="23"/>
    <cellStyle name="Heading 2 2" xfId="24"/>
    <cellStyle name="Heading 3 2" xfId="25"/>
    <cellStyle name="Heading 4 2" xfId="26"/>
    <cellStyle name="Input 2" xfId="41"/>
    <cellStyle name="Linked Cell 2" xfId="37"/>
    <cellStyle name="Navadno" xfId="0" builtinId="0"/>
    <cellStyle name="Navadno 2" xfId="43"/>
    <cellStyle name="Navadno 3" xfId="44"/>
    <cellStyle name="Navadno 4" xfId="49"/>
    <cellStyle name="Navadno 5" xfId="52"/>
    <cellStyle name="Neutral 2" xfId="27"/>
    <cellStyle name="Normal 2" xfId="1"/>
    <cellStyle name="Normal 3" xfId="46"/>
    <cellStyle name="Normal 4" xfId="48"/>
    <cellStyle name="Normal 5" xfId="47"/>
    <cellStyle name="Note 2" xfId="28"/>
    <cellStyle name="Opomba 2" xfId="45"/>
    <cellStyle name="Output 2" xfId="21"/>
    <cellStyle name="TableStyleLight1" xfId="51"/>
    <cellStyle name="Title 2" xfId="22"/>
    <cellStyle name="Total 2" xfId="42"/>
    <cellStyle name="Vejica 2" xfId="50"/>
    <cellStyle name="Warning Text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</xdr:colOff>
      <xdr:row>0</xdr:row>
      <xdr:rowOff>0</xdr:rowOff>
    </xdr:from>
    <xdr:to>
      <xdr:col>6</xdr:col>
      <xdr:colOff>839107</xdr:colOff>
      <xdr:row>4</xdr:row>
      <xdr:rowOff>114299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434DC5C-232F-4749-8738-CB9CBEE083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0"/>
          <a:ext cx="6818539" cy="745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tabSelected="1" view="pageBreakPreview" zoomScaleSheetLayoutView="100" workbookViewId="0">
      <selection activeCell="C91" sqref="C91"/>
    </sheetView>
  </sheetViews>
  <sheetFormatPr defaultColWidth="8.85546875" defaultRowHeight="12.75" x14ac:dyDescent="0.2"/>
  <cols>
    <col min="1" max="1" width="8.85546875" style="3"/>
    <col min="2" max="2" width="8.85546875" style="39"/>
    <col min="3" max="3" width="46.28515625" style="3" customWidth="1"/>
    <col min="4" max="4" width="9.28515625" style="3" bestFit="1" customWidth="1"/>
    <col min="5" max="5" width="8.85546875" style="3"/>
    <col min="6" max="6" width="11.42578125" style="51" customWidth="1"/>
    <col min="7" max="7" width="14.140625" style="3" customWidth="1"/>
    <col min="8" max="16384" width="8.85546875" style="3"/>
  </cols>
  <sheetData>
    <row r="1" spans="1:9" x14ac:dyDescent="0.2">
      <c r="A1" s="58"/>
      <c r="B1" s="59"/>
      <c r="C1" s="58"/>
      <c r="D1" s="58"/>
      <c r="E1" s="58"/>
      <c r="F1" s="60"/>
      <c r="G1" s="58"/>
    </row>
    <row r="2" spans="1:9" x14ac:dyDescent="0.2">
      <c r="A2" s="58"/>
      <c r="B2" s="59"/>
      <c r="C2" s="58"/>
      <c r="D2" s="58"/>
      <c r="E2" s="58"/>
      <c r="F2" s="60"/>
      <c r="G2" s="58"/>
    </row>
    <row r="3" spans="1:9" x14ac:dyDescent="0.2">
      <c r="A3" s="58"/>
      <c r="B3" s="59"/>
      <c r="C3" s="58"/>
      <c r="D3" s="58"/>
      <c r="E3" s="58"/>
      <c r="F3" s="60"/>
      <c r="G3" s="58"/>
    </row>
    <row r="4" spans="1:9" x14ac:dyDescent="0.2">
      <c r="A4" s="58"/>
      <c r="B4" s="59"/>
      <c r="C4" s="58"/>
      <c r="D4" s="58"/>
      <c r="E4" s="58"/>
      <c r="F4" s="60"/>
      <c r="G4" s="58"/>
      <c r="I4" s="11"/>
    </row>
    <row r="5" spans="1:9" x14ac:dyDescent="0.2">
      <c r="A5" s="58"/>
      <c r="B5" s="59"/>
      <c r="C5" s="58"/>
      <c r="D5" s="58"/>
      <c r="E5" s="58"/>
      <c r="F5" s="60"/>
      <c r="G5" s="58"/>
    </row>
    <row r="6" spans="1:9" x14ac:dyDescent="0.2">
      <c r="A6" s="58"/>
      <c r="B6" s="59"/>
      <c r="C6" s="58"/>
      <c r="D6" s="58"/>
      <c r="E6" s="58"/>
      <c r="F6" s="60"/>
      <c r="G6" s="58"/>
    </row>
    <row r="7" spans="1:9" s="1" customFormat="1" ht="18" x14ac:dyDescent="0.25">
      <c r="A7" s="58"/>
      <c r="B7" s="61" t="s">
        <v>27</v>
      </c>
      <c r="C7" s="58"/>
      <c r="D7" s="58"/>
      <c r="E7" s="58"/>
      <c r="F7" s="60"/>
      <c r="G7" s="137" t="s">
        <v>44</v>
      </c>
    </row>
    <row r="8" spans="1:9" s="1" customFormat="1" x14ac:dyDescent="0.2">
      <c r="A8" s="58"/>
      <c r="B8" s="62"/>
      <c r="C8" s="58"/>
      <c r="D8" s="58"/>
      <c r="E8" s="58"/>
      <c r="F8" s="60"/>
      <c r="G8" s="58"/>
    </row>
    <row r="9" spans="1:9" s="1" customFormat="1" x14ac:dyDescent="0.2">
      <c r="A9" s="58"/>
      <c r="B9" s="63" t="s">
        <v>30</v>
      </c>
      <c r="C9" s="58"/>
      <c r="D9" s="58"/>
      <c r="E9" s="58"/>
      <c r="F9" s="60"/>
      <c r="G9" s="58"/>
    </row>
    <row r="10" spans="1:9" s="1" customFormat="1" x14ac:dyDescent="0.2">
      <c r="A10" s="58"/>
      <c r="B10" s="59"/>
      <c r="C10" s="58"/>
      <c r="D10" s="58"/>
      <c r="E10" s="58"/>
      <c r="F10" s="60"/>
      <c r="G10" s="58"/>
    </row>
    <row r="11" spans="1:9" s="1" customFormat="1" x14ac:dyDescent="0.2">
      <c r="A11" s="58"/>
      <c r="B11" s="64" t="s">
        <v>4</v>
      </c>
      <c r="C11" s="65" t="s">
        <v>5</v>
      </c>
      <c r="D11" s="65" t="s">
        <v>6</v>
      </c>
      <c r="E11" s="66" t="s">
        <v>1</v>
      </c>
      <c r="F11" s="67" t="s">
        <v>7</v>
      </c>
      <c r="G11" s="68" t="s">
        <v>8</v>
      </c>
    </row>
    <row r="12" spans="1:9" s="1" customFormat="1" x14ac:dyDescent="0.2">
      <c r="A12" s="58"/>
      <c r="B12" s="69"/>
      <c r="C12" s="60"/>
      <c r="D12" s="60"/>
      <c r="E12" s="70"/>
      <c r="F12" s="71"/>
      <c r="G12" s="72"/>
    </row>
    <row r="13" spans="1:9" s="1" customFormat="1" ht="14.1" customHeight="1" x14ac:dyDescent="0.25">
      <c r="A13" s="58"/>
      <c r="B13" s="73" t="s">
        <v>9</v>
      </c>
      <c r="C13" s="74" t="s">
        <v>3</v>
      </c>
      <c r="D13" s="75"/>
      <c r="E13" s="76"/>
      <c r="F13" s="77"/>
      <c r="G13" s="78"/>
    </row>
    <row r="14" spans="1:9" x14ac:dyDescent="0.2">
      <c r="A14" s="58"/>
      <c r="B14" s="69"/>
      <c r="C14" s="60"/>
      <c r="D14" s="60"/>
      <c r="E14" s="70"/>
      <c r="F14" s="71"/>
      <c r="G14" s="79"/>
    </row>
    <row r="15" spans="1:9" x14ac:dyDescent="0.2">
      <c r="A15" s="58"/>
      <c r="B15" s="69">
        <v>1</v>
      </c>
      <c r="C15" s="81" t="s">
        <v>36</v>
      </c>
      <c r="D15" s="60" t="s">
        <v>2</v>
      </c>
      <c r="E15" s="79">
        <v>1</v>
      </c>
      <c r="F15" s="144">
        <v>0</v>
      </c>
      <c r="G15" s="14">
        <f>F15*E15</f>
        <v>0</v>
      </c>
    </row>
    <row r="16" spans="1:9" x14ac:dyDescent="0.2">
      <c r="A16" s="58"/>
      <c r="B16" s="69"/>
      <c r="C16" s="60"/>
      <c r="D16" s="60"/>
      <c r="E16" s="70"/>
      <c r="F16" s="71"/>
      <c r="G16" s="14"/>
    </row>
    <row r="17" spans="1:7" ht="25.5" x14ac:dyDescent="0.2">
      <c r="A17" s="58"/>
      <c r="B17" s="80">
        <v>2</v>
      </c>
      <c r="C17" s="81" t="s">
        <v>10</v>
      </c>
      <c r="D17" s="71" t="s">
        <v>2</v>
      </c>
      <c r="E17" s="79">
        <v>1</v>
      </c>
      <c r="F17" s="144">
        <v>0</v>
      </c>
      <c r="G17" s="14">
        <f>F17*E17</f>
        <v>0</v>
      </c>
    </row>
    <row r="18" spans="1:7" x14ac:dyDescent="0.2">
      <c r="A18" s="58"/>
      <c r="B18" s="80"/>
      <c r="C18" s="81"/>
      <c r="D18" s="71"/>
      <c r="E18" s="79"/>
      <c r="F18" s="82"/>
      <c r="G18" s="14"/>
    </row>
    <row r="19" spans="1:7" x14ac:dyDescent="0.2">
      <c r="A19" s="58"/>
      <c r="B19" s="80">
        <f>COUNT($B$11:$B18)+1</f>
        <v>3</v>
      </c>
      <c r="C19" s="81" t="s">
        <v>24</v>
      </c>
      <c r="D19" s="71" t="s">
        <v>2</v>
      </c>
      <c r="E19" s="79">
        <v>1</v>
      </c>
      <c r="F19" s="144">
        <v>0</v>
      </c>
      <c r="G19" s="14">
        <f>F19*E19</f>
        <v>0</v>
      </c>
    </row>
    <row r="20" spans="1:7" ht="9" customHeight="1" x14ac:dyDescent="0.2">
      <c r="A20" s="58"/>
      <c r="B20" s="80"/>
      <c r="C20" s="81"/>
      <c r="D20" s="71"/>
      <c r="E20" s="79"/>
      <c r="F20" s="82"/>
      <c r="G20" s="14"/>
    </row>
    <row r="21" spans="1:7" ht="25.5" x14ac:dyDescent="0.2">
      <c r="A21" s="58"/>
      <c r="B21" s="80">
        <f>COUNT($B$11:$B20)+1</f>
        <v>4</v>
      </c>
      <c r="C21" s="81" t="s">
        <v>31</v>
      </c>
      <c r="D21" s="71" t="s">
        <v>13</v>
      </c>
      <c r="E21" s="79">
        <v>25</v>
      </c>
      <c r="F21" s="144">
        <v>0</v>
      </c>
      <c r="G21" s="14">
        <f>F21*E21</f>
        <v>0</v>
      </c>
    </row>
    <row r="22" spans="1:7" ht="10.5" customHeight="1" x14ac:dyDescent="0.2">
      <c r="A22" s="58"/>
      <c r="B22" s="80"/>
      <c r="C22" s="81"/>
      <c r="D22" s="71"/>
      <c r="E22" s="79"/>
      <c r="F22" s="82"/>
      <c r="G22" s="14"/>
    </row>
    <row r="23" spans="1:7" ht="25.5" x14ac:dyDescent="0.2">
      <c r="A23" s="58"/>
      <c r="B23" s="80">
        <f>COUNT($B$11:$B22)+1</f>
        <v>5</v>
      </c>
      <c r="C23" s="81" t="s">
        <v>32</v>
      </c>
      <c r="D23" s="71" t="s">
        <v>2</v>
      </c>
      <c r="E23" s="79">
        <v>10</v>
      </c>
      <c r="F23" s="144">
        <v>0</v>
      </c>
      <c r="G23" s="14">
        <f>F23*E23</f>
        <v>0</v>
      </c>
    </row>
    <row r="24" spans="1:7" x14ac:dyDescent="0.2">
      <c r="A24" s="58"/>
      <c r="B24" s="80"/>
      <c r="C24" s="81"/>
      <c r="D24" s="71"/>
      <c r="E24" s="79"/>
      <c r="F24" s="82"/>
      <c r="G24" s="14"/>
    </row>
    <row r="25" spans="1:7" ht="25.5" x14ac:dyDescent="0.2">
      <c r="A25" s="58"/>
      <c r="B25" s="80">
        <f>COUNT($B$11:$B24)+1</f>
        <v>6</v>
      </c>
      <c r="C25" s="140" t="s">
        <v>47</v>
      </c>
      <c r="D25" s="71" t="s">
        <v>12</v>
      </c>
      <c r="E25" s="79">
        <v>60</v>
      </c>
      <c r="F25" s="144">
        <v>0</v>
      </c>
      <c r="G25" s="14">
        <f>F25*E25</f>
        <v>0</v>
      </c>
    </row>
    <row r="26" spans="1:7" ht="5.45" customHeight="1" x14ac:dyDescent="0.2">
      <c r="A26" s="58"/>
      <c r="B26" s="80"/>
      <c r="C26" s="81"/>
      <c r="D26" s="71"/>
      <c r="E26" s="79"/>
      <c r="F26" s="82"/>
      <c r="G26" s="83"/>
    </row>
    <row r="27" spans="1:7" ht="6" customHeight="1" x14ac:dyDescent="0.2">
      <c r="A27" s="58"/>
      <c r="B27" s="84"/>
      <c r="C27" s="85"/>
      <c r="D27" s="86"/>
      <c r="E27" s="87"/>
      <c r="F27" s="88"/>
      <c r="G27" s="89"/>
    </row>
    <row r="28" spans="1:7" s="1" customFormat="1" x14ac:dyDescent="0.2">
      <c r="A28" s="58"/>
      <c r="B28" s="90" t="s">
        <v>9</v>
      </c>
      <c r="C28" s="91" t="str">
        <f>C13&amp;" SKUPAJ"</f>
        <v>PREDDELA SKUPAJ</v>
      </c>
      <c r="D28" s="92"/>
      <c r="E28" s="93"/>
      <c r="F28" s="94"/>
      <c r="G28" s="95">
        <f>SUM(G15:G27)</f>
        <v>0</v>
      </c>
    </row>
    <row r="29" spans="1:7" x14ac:dyDescent="0.2">
      <c r="A29" s="58"/>
      <c r="B29" s="96"/>
      <c r="C29" s="97"/>
      <c r="D29" s="98"/>
      <c r="E29" s="98"/>
      <c r="F29" s="99"/>
      <c r="G29" s="100"/>
    </row>
    <row r="30" spans="1:7" x14ac:dyDescent="0.2">
      <c r="A30" s="58"/>
      <c r="B30" s="80"/>
      <c r="C30" s="58"/>
      <c r="D30" s="101"/>
      <c r="E30" s="102"/>
      <c r="F30" s="103"/>
      <c r="G30" s="104"/>
    </row>
    <row r="31" spans="1:7" s="1" customFormat="1" ht="15.75" x14ac:dyDescent="0.25">
      <c r="A31" s="58"/>
      <c r="B31" s="105" t="s">
        <v>11</v>
      </c>
      <c r="C31" s="141" t="s">
        <v>33</v>
      </c>
      <c r="D31" s="141"/>
      <c r="E31" s="141"/>
      <c r="F31" s="141"/>
      <c r="G31" s="141"/>
    </row>
    <row r="32" spans="1:7" s="1" customFormat="1" ht="15.75" x14ac:dyDescent="0.25">
      <c r="A32" s="58"/>
      <c r="B32" s="106"/>
      <c r="C32" s="107"/>
      <c r="D32" s="107"/>
      <c r="E32" s="107"/>
      <c r="F32" s="108"/>
      <c r="G32" s="107"/>
    </row>
    <row r="33" spans="1:11" ht="38.25" customHeight="1" x14ac:dyDescent="0.2">
      <c r="A33" s="58"/>
      <c r="B33" s="109" t="s">
        <v>22</v>
      </c>
      <c r="C33" s="142" t="s">
        <v>38</v>
      </c>
      <c r="D33" s="142"/>
      <c r="E33" s="142"/>
      <c r="F33" s="142"/>
      <c r="G33" s="142"/>
      <c r="K33" s="29"/>
    </row>
    <row r="34" spans="1:11" x14ac:dyDescent="0.2">
      <c r="A34" s="58"/>
      <c r="B34" s="109"/>
      <c r="C34" s="110"/>
      <c r="D34" s="31"/>
      <c r="E34" s="32"/>
      <c r="F34" s="111"/>
      <c r="G34" s="32"/>
    </row>
    <row r="35" spans="1:11" ht="51" x14ac:dyDescent="0.2">
      <c r="A35" s="58"/>
      <c r="B35" s="80">
        <f>COUNT($B$11:$B34)+1</f>
        <v>7</v>
      </c>
      <c r="C35" s="30" t="s">
        <v>26</v>
      </c>
      <c r="D35" s="112" t="s">
        <v>12</v>
      </c>
      <c r="E35" s="32">
        <f>2*43</f>
        <v>86</v>
      </c>
      <c r="F35" s="146">
        <v>0</v>
      </c>
      <c r="G35" s="14">
        <f>+E35*F35</f>
        <v>0</v>
      </c>
      <c r="K35" s="28"/>
    </row>
    <row r="36" spans="1:11" x14ac:dyDescent="0.2">
      <c r="A36" s="58"/>
      <c r="B36" s="80"/>
      <c r="C36" s="30"/>
      <c r="D36" s="112"/>
      <c r="E36" s="32"/>
      <c r="F36" s="111"/>
      <c r="G36" s="14"/>
    </row>
    <row r="37" spans="1:11" ht="25.5" x14ac:dyDescent="0.2">
      <c r="A37" s="58"/>
      <c r="B37" s="80">
        <f>COUNT($B$11:$B36)+1</f>
        <v>8</v>
      </c>
      <c r="C37" s="138" t="s">
        <v>34</v>
      </c>
      <c r="D37" s="112" t="s">
        <v>12</v>
      </c>
      <c r="E37" s="32">
        <f>1*0.2*43</f>
        <v>8.6</v>
      </c>
      <c r="F37" s="146">
        <v>0</v>
      </c>
      <c r="G37" s="14">
        <f t="shared" ref="G37:G41" si="0">+E37*F37</f>
        <v>0</v>
      </c>
    </row>
    <row r="38" spans="1:11" x14ac:dyDescent="0.2">
      <c r="A38" s="58"/>
      <c r="B38" s="80"/>
      <c r="C38" s="113"/>
      <c r="D38" s="101"/>
      <c r="E38" s="102"/>
      <c r="F38" s="116"/>
      <c r="G38" s="14"/>
    </row>
    <row r="39" spans="1:11" ht="63.75" x14ac:dyDescent="0.2">
      <c r="A39" s="58"/>
      <c r="B39" s="80">
        <f>COUNT($B$11:$B38)+1</f>
        <v>9</v>
      </c>
      <c r="C39" s="135" t="s">
        <v>35</v>
      </c>
      <c r="D39" s="101" t="s">
        <v>12</v>
      </c>
      <c r="E39" s="102">
        <f>2*43</f>
        <v>86</v>
      </c>
      <c r="F39" s="145">
        <v>0</v>
      </c>
      <c r="G39" s="14">
        <f t="shared" si="0"/>
        <v>0</v>
      </c>
    </row>
    <row r="40" spans="1:11" x14ac:dyDescent="0.2">
      <c r="A40" s="58"/>
      <c r="B40" s="80"/>
      <c r="C40" s="117"/>
      <c r="D40" s="101"/>
      <c r="E40" s="102"/>
      <c r="F40" s="116"/>
      <c r="G40" s="14"/>
    </row>
    <row r="41" spans="1:11" x14ac:dyDescent="0.2">
      <c r="A41" s="58"/>
      <c r="B41" s="80">
        <f>COUNT($B$11:$B40)+1</f>
        <v>10</v>
      </c>
      <c r="C41" s="110" t="s">
        <v>37</v>
      </c>
      <c r="D41" s="101" t="s">
        <v>13</v>
      </c>
      <c r="E41" s="102">
        <v>25</v>
      </c>
      <c r="F41" s="145">
        <v>0</v>
      </c>
      <c r="G41" s="14">
        <f t="shared" si="0"/>
        <v>0</v>
      </c>
    </row>
    <row r="42" spans="1:11" x14ac:dyDescent="0.2">
      <c r="A42" s="58"/>
      <c r="B42" s="80"/>
      <c r="C42" s="110"/>
      <c r="D42" s="101"/>
      <c r="E42" s="102"/>
      <c r="F42" s="114"/>
      <c r="G42" s="14"/>
    </row>
    <row r="43" spans="1:11" x14ac:dyDescent="0.2">
      <c r="A43" s="58"/>
      <c r="B43" s="80">
        <f>COUNT($B$11:$B42)+1</f>
        <v>11</v>
      </c>
      <c r="C43" s="110" t="s">
        <v>45</v>
      </c>
      <c r="D43" s="101" t="s">
        <v>13</v>
      </c>
      <c r="E43" s="102">
        <v>25</v>
      </c>
      <c r="F43" s="145">
        <v>0</v>
      </c>
      <c r="G43" s="14">
        <f>F43*E43</f>
        <v>0</v>
      </c>
    </row>
    <row r="44" spans="1:11" x14ac:dyDescent="0.2">
      <c r="A44" s="58"/>
      <c r="B44" s="80"/>
      <c r="C44" s="110"/>
      <c r="D44" s="101"/>
      <c r="E44" s="102"/>
      <c r="F44" s="114"/>
      <c r="G44" s="14"/>
    </row>
    <row r="45" spans="1:11" ht="38.25" x14ac:dyDescent="0.2">
      <c r="A45" s="58"/>
      <c r="B45" s="80">
        <f>COUNT($B$11:$B44)+1</f>
        <v>12</v>
      </c>
      <c r="C45" s="110" t="s">
        <v>46</v>
      </c>
      <c r="D45" s="101" t="s">
        <v>28</v>
      </c>
      <c r="E45" s="102">
        <v>13</v>
      </c>
      <c r="F45" s="145">
        <v>0</v>
      </c>
      <c r="G45" s="14">
        <f>F45*E45</f>
        <v>0</v>
      </c>
    </row>
    <row r="46" spans="1:11" x14ac:dyDescent="0.2">
      <c r="A46" s="58"/>
      <c r="B46" s="119"/>
      <c r="C46" s="117"/>
      <c r="D46" s="71"/>
      <c r="E46" s="58"/>
      <c r="F46" s="120"/>
      <c r="G46" s="121"/>
    </row>
    <row r="47" spans="1:11" x14ac:dyDescent="0.2">
      <c r="A47" s="58"/>
      <c r="B47" s="122" t="str">
        <f>B31</f>
        <v>II.</v>
      </c>
      <c r="C47" s="123" t="str">
        <f>C31&amp;" SKUPAJ"</f>
        <v>IZVEDBA PODPORNEGA ZIDU IZ KAMNA V BETONU SKUPAJ</v>
      </c>
      <c r="D47" s="124"/>
      <c r="E47" s="125"/>
      <c r="F47" s="126"/>
      <c r="G47" s="127">
        <f>SUM(G35:G46)</f>
        <v>0</v>
      </c>
    </row>
    <row r="48" spans="1:11" x14ac:dyDescent="0.2">
      <c r="A48" s="58"/>
      <c r="B48" s="80"/>
      <c r="C48" s="58"/>
      <c r="D48" s="101"/>
      <c r="E48" s="128"/>
      <c r="F48" s="71"/>
      <c r="G48" s="104"/>
    </row>
    <row r="49" spans="1:12" ht="15.75" x14ac:dyDescent="0.25">
      <c r="A49" s="58"/>
      <c r="B49" s="105" t="s">
        <v>14</v>
      </c>
      <c r="C49" s="141" t="s">
        <v>39</v>
      </c>
      <c r="D49" s="141"/>
      <c r="E49" s="141"/>
      <c r="F49" s="141"/>
      <c r="G49" s="141"/>
    </row>
    <row r="50" spans="1:12" x14ac:dyDescent="0.2">
      <c r="A50" s="58"/>
      <c r="B50" s="129"/>
      <c r="C50" s="130"/>
      <c r="D50" s="101"/>
      <c r="E50" s="102"/>
      <c r="F50" s="131"/>
      <c r="G50" s="132"/>
    </row>
    <row r="51" spans="1:12" ht="40.700000000000003" customHeight="1" x14ac:dyDescent="0.2">
      <c r="A51" s="58"/>
      <c r="B51" s="133" t="s">
        <v>22</v>
      </c>
      <c r="C51" s="143" t="s">
        <v>43</v>
      </c>
      <c r="D51" s="143"/>
      <c r="E51" s="143"/>
      <c r="F51" s="143"/>
      <c r="G51" s="143"/>
    </row>
    <row r="52" spans="1:12" x14ac:dyDescent="0.2">
      <c r="A52" s="58"/>
      <c r="B52" s="133"/>
      <c r="C52" s="130"/>
      <c r="D52" s="101"/>
      <c r="E52" s="128"/>
      <c r="F52" s="71"/>
      <c r="G52" s="104"/>
    </row>
    <row r="53" spans="1:12" ht="51" x14ac:dyDescent="0.2">
      <c r="A53" s="58"/>
      <c r="B53" s="80">
        <f>COUNT($B$11:$B52)+1</f>
        <v>13</v>
      </c>
      <c r="C53" s="30" t="s">
        <v>26</v>
      </c>
      <c r="D53" s="112" t="s">
        <v>12</v>
      </c>
      <c r="E53" s="32">
        <v>32.1</v>
      </c>
      <c r="F53" s="146">
        <v>0</v>
      </c>
      <c r="G53" s="14">
        <f>+E53*F53</f>
        <v>0</v>
      </c>
      <c r="L53" s="29"/>
    </row>
    <row r="54" spans="1:12" x14ac:dyDescent="0.2">
      <c r="A54" s="58"/>
      <c r="B54" s="80"/>
      <c r="C54" s="30"/>
      <c r="D54" s="31"/>
      <c r="E54" s="32"/>
      <c r="F54" s="111"/>
      <c r="G54" s="14"/>
    </row>
    <row r="55" spans="1:12" ht="63.75" x14ac:dyDescent="0.2">
      <c r="A55" s="58"/>
      <c r="B55" s="80">
        <f>COUNT($B$11:$B54)+1</f>
        <v>14</v>
      </c>
      <c r="C55" s="135" t="s">
        <v>35</v>
      </c>
      <c r="D55" s="101" t="s">
        <v>12</v>
      </c>
      <c r="E55" s="102">
        <f>22.5+3.6</f>
        <v>26.1</v>
      </c>
      <c r="F55" s="145">
        <v>0</v>
      </c>
      <c r="G55" s="14">
        <f t="shared" ref="G55:G61" si="1">+E55*F55</f>
        <v>0</v>
      </c>
    </row>
    <row r="56" spans="1:12" x14ac:dyDescent="0.2">
      <c r="A56" s="58"/>
      <c r="B56" s="80"/>
      <c r="C56" s="134"/>
      <c r="D56" s="101"/>
      <c r="E56" s="102"/>
      <c r="F56" s="116"/>
      <c r="G56" s="14"/>
    </row>
    <row r="57" spans="1:12" ht="25.5" x14ac:dyDescent="0.2">
      <c r="A57" s="58"/>
      <c r="B57" s="80">
        <f>COUNT($B$11:$B56)+1</f>
        <v>15</v>
      </c>
      <c r="C57" s="139" t="s">
        <v>40</v>
      </c>
      <c r="D57" s="101" t="s">
        <v>13</v>
      </c>
      <c r="E57" s="102">
        <v>5</v>
      </c>
      <c r="F57" s="148">
        <v>0</v>
      </c>
      <c r="G57" s="14">
        <f t="shared" si="1"/>
        <v>0</v>
      </c>
    </row>
    <row r="58" spans="1:12" x14ac:dyDescent="0.2">
      <c r="A58" s="58"/>
      <c r="B58" s="80"/>
      <c r="C58" s="30"/>
      <c r="D58" s="101"/>
      <c r="E58" s="102"/>
      <c r="F58" s="118"/>
      <c r="G58" s="14"/>
    </row>
    <row r="59" spans="1:12" ht="38.25" x14ac:dyDescent="0.2">
      <c r="A59" s="58"/>
      <c r="B59" s="80">
        <f>COUNT($B$11:$B58)+1</f>
        <v>16</v>
      </c>
      <c r="C59" s="139" t="s">
        <v>41</v>
      </c>
      <c r="D59" s="101" t="s">
        <v>12</v>
      </c>
      <c r="E59" s="102">
        <v>3</v>
      </c>
      <c r="F59" s="148">
        <v>0</v>
      </c>
      <c r="G59" s="14">
        <f t="shared" si="1"/>
        <v>0</v>
      </c>
    </row>
    <row r="60" spans="1:12" x14ac:dyDescent="0.2">
      <c r="A60" s="58"/>
      <c r="B60" s="80"/>
      <c r="C60" s="30"/>
      <c r="D60" s="101"/>
      <c r="E60" s="102"/>
      <c r="F60" s="118"/>
      <c r="G60" s="14"/>
    </row>
    <row r="61" spans="1:12" ht="51" x14ac:dyDescent="0.2">
      <c r="A61" s="58"/>
      <c r="B61" s="80">
        <f>COUNT($B$11:$B60)+1</f>
        <v>17</v>
      </c>
      <c r="C61" s="138" t="s">
        <v>42</v>
      </c>
      <c r="D61" s="101" t="s">
        <v>0</v>
      </c>
      <c r="E61" s="102">
        <v>6</v>
      </c>
      <c r="F61" s="147">
        <v>0</v>
      </c>
      <c r="G61" s="14">
        <f t="shared" si="1"/>
        <v>0</v>
      </c>
    </row>
    <row r="62" spans="1:12" x14ac:dyDescent="0.2">
      <c r="A62" s="58"/>
      <c r="B62" s="129"/>
      <c r="C62" s="30"/>
      <c r="D62" s="101"/>
      <c r="E62" s="102"/>
      <c r="F62" s="118"/>
      <c r="G62" s="115"/>
    </row>
    <row r="63" spans="1:12" x14ac:dyDescent="0.2">
      <c r="A63" s="58"/>
      <c r="B63" s="122" t="str">
        <f>B49</f>
        <v>III.</v>
      </c>
      <c r="C63" s="136" t="str">
        <f>C49&amp;" SKUPAJ"</f>
        <v>UREDITEV VTOKOV, IZTOKOV IN PRAGOV SKUPAJ</v>
      </c>
      <c r="D63" s="124"/>
      <c r="E63" s="125"/>
      <c r="F63" s="126"/>
      <c r="G63" s="127">
        <f>SUM(G53:G62)</f>
        <v>0</v>
      </c>
    </row>
    <row r="64" spans="1:12" x14ac:dyDescent="0.2">
      <c r="A64" s="58"/>
      <c r="B64" s="80"/>
      <c r="C64" s="58"/>
      <c r="D64" s="101"/>
      <c r="E64" s="128"/>
      <c r="F64" s="71"/>
      <c r="G64" s="104"/>
    </row>
    <row r="65" spans="2:7" x14ac:dyDescent="0.2">
      <c r="B65" s="35"/>
      <c r="D65" s="8"/>
      <c r="E65" s="9"/>
      <c r="F65" s="27"/>
      <c r="G65" s="10"/>
    </row>
    <row r="66" spans="2:7" ht="15.75" x14ac:dyDescent="0.25">
      <c r="B66" s="37" t="s">
        <v>25</v>
      </c>
      <c r="C66" s="13" t="s">
        <v>15</v>
      </c>
      <c r="D66" s="23"/>
      <c r="E66" s="24"/>
      <c r="F66" s="53"/>
      <c r="G66" s="25"/>
    </row>
    <row r="67" spans="2:7" ht="14.45" customHeight="1" x14ac:dyDescent="0.2">
      <c r="B67" s="22"/>
      <c r="C67" s="1"/>
      <c r="D67" s="4"/>
      <c r="E67" s="2"/>
      <c r="F67" s="54"/>
      <c r="G67" s="14"/>
    </row>
    <row r="68" spans="2:7" x14ac:dyDescent="0.2">
      <c r="B68" s="22">
        <f>COUNT($B$11:$B67)+1</f>
        <v>18</v>
      </c>
      <c r="C68" s="1" t="s">
        <v>17</v>
      </c>
      <c r="D68" s="4" t="s">
        <v>18</v>
      </c>
      <c r="E68" s="2">
        <v>16</v>
      </c>
      <c r="F68" s="149">
        <v>0</v>
      </c>
      <c r="G68" s="14">
        <f>PRODUCT(E68,F68)</f>
        <v>0</v>
      </c>
    </row>
    <row r="69" spans="2:7" x14ac:dyDescent="0.2">
      <c r="B69" s="22"/>
      <c r="C69" s="1"/>
      <c r="D69" s="4"/>
      <c r="E69" s="2"/>
      <c r="F69" s="54"/>
      <c r="G69" s="14"/>
    </row>
    <row r="70" spans="2:7" x14ac:dyDescent="0.2">
      <c r="B70" s="22">
        <f>COUNT($B$11:$B69)+1</f>
        <v>19</v>
      </c>
      <c r="C70" s="15" t="s">
        <v>23</v>
      </c>
      <c r="D70" s="4" t="s">
        <v>2</v>
      </c>
      <c r="E70" s="2">
        <v>1</v>
      </c>
      <c r="F70" s="149">
        <v>0</v>
      </c>
      <c r="G70" s="14">
        <f>PRODUCT(E70,F70)</f>
        <v>0</v>
      </c>
    </row>
    <row r="71" spans="2:7" x14ac:dyDescent="0.2">
      <c r="B71" s="22"/>
      <c r="C71" s="15"/>
      <c r="D71" s="4"/>
      <c r="E71" s="2"/>
      <c r="F71" s="54"/>
      <c r="G71" s="14"/>
    </row>
    <row r="72" spans="2:7" x14ac:dyDescent="0.2">
      <c r="B72" s="22">
        <f>COUNT($B$11:$B71)+1</f>
        <v>20</v>
      </c>
      <c r="C72" s="15" t="s">
        <v>29</v>
      </c>
      <c r="D72" s="4" t="s">
        <v>2</v>
      </c>
      <c r="E72" s="2">
        <v>1</v>
      </c>
      <c r="F72" s="149">
        <v>0</v>
      </c>
      <c r="G72" s="14">
        <f>PRODUCT(E72,F72)</f>
        <v>0</v>
      </c>
    </row>
    <row r="73" spans="2:7" x14ac:dyDescent="0.2">
      <c r="B73" s="36"/>
      <c r="C73" s="1"/>
      <c r="D73" s="4"/>
      <c r="E73" s="2"/>
      <c r="F73" s="54"/>
      <c r="G73" s="14"/>
    </row>
    <row r="74" spans="2:7" x14ac:dyDescent="0.2">
      <c r="B74" s="38" t="str">
        <f>B66</f>
        <v>VI.</v>
      </c>
      <c r="C74" s="42" t="s">
        <v>19</v>
      </c>
      <c r="D74" s="43"/>
      <c r="E74" s="43" t="s">
        <v>16</v>
      </c>
      <c r="F74" s="55" t="s">
        <v>16</v>
      </c>
      <c r="G74" s="44">
        <f>SUM(G67:G73)</f>
        <v>0</v>
      </c>
    </row>
    <row r="75" spans="2:7" x14ac:dyDescent="0.2">
      <c r="C75" s="5"/>
      <c r="D75" s="6"/>
      <c r="E75" s="6"/>
      <c r="F75" s="52"/>
      <c r="G75" s="7"/>
    </row>
    <row r="76" spans="2:7" s="1" customFormat="1" ht="15.75" x14ac:dyDescent="0.25">
      <c r="B76" s="33"/>
      <c r="C76" s="16" t="s">
        <v>20</v>
      </c>
      <c r="D76" s="2"/>
      <c r="E76" s="2"/>
      <c r="F76" s="54"/>
      <c r="G76" s="12"/>
    </row>
    <row r="77" spans="2:7" s="1" customFormat="1" ht="15.75" x14ac:dyDescent="0.25">
      <c r="B77" s="40"/>
      <c r="C77" s="16"/>
      <c r="D77" s="2"/>
      <c r="E77" s="2"/>
      <c r="F77" s="54"/>
      <c r="G77" s="17"/>
    </row>
    <row r="78" spans="2:7" s="1" customFormat="1" x14ac:dyDescent="0.2">
      <c r="B78" s="36" t="s">
        <v>9</v>
      </c>
      <c r="C78" s="45" t="s">
        <v>3</v>
      </c>
      <c r="D78" s="46"/>
      <c r="E78" s="46" t="s">
        <v>16</v>
      </c>
      <c r="F78" s="56" t="s">
        <v>16</v>
      </c>
      <c r="G78" s="47">
        <f>SUM(G28)</f>
        <v>0</v>
      </c>
    </row>
    <row r="79" spans="2:7" s="1" customFormat="1" x14ac:dyDescent="0.2">
      <c r="B79" s="36" t="s">
        <v>11</v>
      </c>
      <c r="C79" s="45" t="str">
        <f>C31</f>
        <v>IZVEDBA PODPORNEGA ZIDU IZ KAMNA V BETONU</v>
      </c>
      <c r="D79" s="46"/>
      <c r="E79" s="46" t="s">
        <v>16</v>
      </c>
      <c r="F79" s="56" t="s">
        <v>16</v>
      </c>
      <c r="G79" s="47">
        <f>G47</f>
        <v>0</v>
      </c>
    </row>
    <row r="80" spans="2:7" s="1" customFormat="1" x14ac:dyDescent="0.2">
      <c r="B80" s="40" t="s">
        <v>14</v>
      </c>
      <c r="C80" s="45" t="str">
        <f>C49</f>
        <v>UREDITEV VTOKOV, IZTOKOV IN PRAGOV</v>
      </c>
      <c r="D80" s="46"/>
      <c r="E80" s="46"/>
      <c r="F80" s="56"/>
      <c r="G80" s="47">
        <f>G63</f>
        <v>0</v>
      </c>
    </row>
    <row r="81" spans="2:7" s="1" customFormat="1" x14ac:dyDescent="0.2">
      <c r="B81" s="41" t="s">
        <v>25</v>
      </c>
      <c r="C81" s="45" t="s">
        <v>15</v>
      </c>
      <c r="D81" s="46"/>
      <c r="E81" s="46"/>
      <c r="F81" s="56"/>
      <c r="G81" s="47">
        <f>G74</f>
        <v>0</v>
      </c>
    </row>
    <row r="82" spans="2:7" s="1" customFormat="1" ht="12.6" customHeight="1" x14ac:dyDescent="0.2">
      <c r="B82" s="40" t="s">
        <v>48</v>
      </c>
      <c r="C82" s="45" t="s">
        <v>49</v>
      </c>
      <c r="D82" s="46"/>
      <c r="E82" s="46"/>
      <c r="F82" s="56"/>
      <c r="G82" s="48">
        <f>SUM(G78:G81)*0.03</f>
        <v>0</v>
      </c>
    </row>
    <row r="83" spans="2:7" s="1" customFormat="1" ht="12.6" customHeight="1" x14ac:dyDescent="0.2">
      <c r="B83" s="40"/>
      <c r="C83" s="156" t="s">
        <v>50</v>
      </c>
      <c r="D83" s="46"/>
      <c r="E83" s="46"/>
      <c r="F83" s="56"/>
      <c r="G83" s="48">
        <f>SUM(G78:G82)</f>
        <v>0</v>
      </c>
    </row>
    <row r="84" spans="2:7" s="1" customFormat="1" ht="12.6" customHeight="1" x14ac:dyDescent="0.2">
      <c r="B84" s="40"/>
      <c r="C84" s="153" t="s">
        <v>51</v>
      </c>
      <c r="D84" s="154">
        <v>0</v>
      </c>
      <c r="E84" s="150"/>
      <c r="F84" s="151"/>
      <c r="G84" s="152">
        <f>G83*D84</f>
        <v>0</v>
      </c>
    </row>
    <row r="85" spans="2:7" s="1" customFormat="1" ht="12.6" customHeight="1" x14ac:dyDescent="0.2">
      <c r="B85" s="40"/>
      <c r="C85" s="157" t="s">
        <v>52</v>
      </c>
      <c r="D85" s="150"/>
      <c r="E85" s="150"/>
      <c r="F85" s="151"/>
      <c r="G85" s="152">
        <f>G83-G84</f>
        <v>0</v>
      </c>
    </row>
    <row r="86" spans="2:7" s="1" customFormat="1" x14ac:dyDescent="0.2">
      <c r="B86" s="40"/>
      <c r="C86" s="45" t="s">
        <v>53</v>
      </c>
      <c r="D86" s="155">
        <v>0.22</v>
      </c>
      <c r="E86" s="46"/>
      <c r="F86" s="56"/>
      <c r="G86" s="49">
        <f>G85*D86</f>
        <v>0</v>
      </c>
    </row>
    <row r="87" spans="2:7" s="1" customFormat="1" x14ac:dyDescent="0.2">
      <c r="B87" s="40"/>
      <c r="C87" s="18" t="s">
        <v>21</v>
      </c>
      <c r="D87" s="19"/>
      <c r="E87" s="19"/>
      <c r="F87" s="57"/>
      <c r="G87" s="20">
        <f>G85+G86</f>
        <v>0</v>
      </c>
    </row>
    <row r="88" spans="2:7" s="1" customFormat="1" x14ac:dyDescent="0.2">
      <c r="B88" s="40"/>
      <c r="C88" s="21"/>
      <c r="E88" s="2"/>
      <c r="F88" s="54"/>
      <c r="G88" s="12"/>
    </row>
    <row r="89" spans="2:7" s="1" customFormat="1" x14ac:dyDescent="0.2">
      <c r="B89" s="40"/>
      <c r="C89" s="21"/>
      <c r="E89" s="2"/>
      <c r="F89" s="54"/>
      <c r="G89" s="12"/>
    </row>
    <row r="90" spans="2:7" s="1" customFormat="1" x14ac:dyDescent="0.2">
      <c r="B90" s="40"/>
      <c r="C90" s="26"/>
      <c r="E90" s="2"/>
      <c r="F90" s="54"/>
      <c r="G90" s="12"/>
    </row>
    <row r="91" spans="2:7" s="1" customFormat="1" x14ac:dyDescent="0.2">
      <c r="B91" s="40"/>
      <c r="C91" s="21"/>
      <c r="E91" s="2"/>
      <c r="F91" s="54"/>
      <c r="G91" s="12"/>
    </row>
    <row r="92" spans="2:7" s="1" customFormat="1" x14ac:dyDescent="0.2">
      <c r="B92" s="40"/>
      <c r="C92" s="21"/>
      <c r="F92" s="54"/>
      <c r="G92" s="12"/>
    </row>
    <row r="93" spans="2:7" s="1" customFormat="1" ht="15" x14ac:dyDescent="0.2">
      <c r="B93" s="40"/>
      <c r="C93" s="21"/>
      <c r="E93" s="50"/>
      <c r="F93" s="54"/>
      <c r="G93" s="12"/>
    </row>
    <row r="94" spans="2:7" s="1" customFormat="1" x14ac:dyDescent="0.2">
      <c r="B94" s="40"/>
      <c r="C94" s="21"/>
      <c r="E94" s="2"/>
      <c r="F94" s="54"/>
      <c r="G94" s="12"/>
    </row>
    <row r="95" spans="2:7" s="1" customFormat="1" x14ac:dyDescent="0.2">
      <c r="B95" s="40"/>
      <c r="C95" s="21"/>
      <c r="E95" s="2"/>
      <c r="F95" s="54"/>
      <c r="G95" s="12"/>
    </row>
    <row r="96" spans="2:7" s="1" customFormat="1" x14ac:dyDescent="0.2">
      <c r="B96" s="40"/>
      <c r="F96" s="54"/>
      <c r="G96" s="12"/>
    </row>
    <row r="97" spans="2:6" s="1" customFormat="1" x14ac:dyDescent="0.2">
      <c r="B97" s="40"/>
      <c r="F97" s="51"/>
    </row>
    <row r="98" spans="2:6" s="1" customFormat="1" x14ac:dyDescent="0.2">
      <c r="B98" s="40"/>
      <c r="F98" s="51"/>
    </row>
    <row r="99" spans="2:6" s="1" customFormat="1" x14ac:dyDescent="0.2">
      <c r="B99" s="40"/>
      <c r="F99" s="51"/>
    </row>
    <row r="100" spans="2:6" s="1" customFormat="1" x14ac:dyDescent="0.2">
      <c r="B100" s="40"/>
      <c r="F100" s="51"/>
    </row>
    <row r="101" spans="2:6" s="1" customFormat="1" x14ac:dyDescent="0.2">
      <c r="B101" s="34"/>
      <c r="F101" s="51"/>
    </row>
  </sheetData>
  <mergeCells count="4">
    <mergeCell ref="C31:G31"/>
    <mergeCell ref="C33:G33"/>
    <mergeCell ref="C49:G49"/>
    <mergeCell ref="C51:G51"/>
  </mergeCells>
  <pageMargins left="0.70866141732283472" right="0.70866141732283472" top="0.74803149606299213" bottom="0.74803149606299213" header="0.51181102362204722" footer="0.51181102362204722"/>
  <pageSetup paperSize="9" scale="76" firstPageNumber="0" fitToHeight="0" orientation="portrait" r:id="rId1"/>
  <rowBreaks count="1" manualBreakCount="1">
    <brk id="4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4</vt:i4>
      </vt:variant>
    </vt:vector>
  </HeadingPairs>
  <TitlesOfParts>
    <vt:vector size="5" baseType="lpstr">
      <vt:lpstr>Laško Rečica</vt:lpstr>
      <vt:lpstr>'Laško Rečica'!_Hlk38314124</vt:lpstr>
      <vt:lpstr>'Laško Rečica'!_Toc40442703</vt:lpstr>
      <vt:lpstr>'Laško Rečica'!Področje_tiskanja</vt:lpstr>
      <vt:lpstr>'Laško Rečica'!Tiskanje_naslovov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Polajzar Bostjan</dc:creator>
  <cp:lastModifiedBy>Polajzar Bostjan</cp:lastModifiedBy>
  <cp:lastPrinted>2021-01-18T06:42:47Z</cp:lastPrinted>
  <dcterms:created xsi:type="dcterms:W3CDTF">2008-02-05T06:53:13Z</dcterms:created>
  <dcterms:modified xsi:type="dcterms:W3CDTF">2021-02-02T07:51:28Z</dcterms:modified>
</cp:coreProperties>
</file>