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960" yWindow="150" windowWidth="11025" windowHeight="11760" tabRatio="700"/>
  </bookViews>
  <sheets>
    <sheet name="rekapitulacija" sheetId="18" r:id="rId1"/>
    <sheet name="I. faza" sheetId="15" r:id="rId2"/>
    <sheet name="vodovod" sheetId="21" r:id="rId3"/>
    <sheet name="ogrevanje" sheetId="22" r:id="rId4"/>
    <sheet name="prezračevanje" sheetId="23" r:id="rId5"/>
    <sheet name="Strojne " sheetId="20" r:id="rId6"/>
    <sheet name="Elektro" sheetId="19" r:id="rId7"/>
    <sheet name="not. oprema" sheetId="24" r:id="rId8"/>
    <sheet name="II. faza" sheetId="17" r:id="rId9"/>
  </sheets>
  <externalReferences>
    <externalReference r:id="rId10"/>
  </externalReferences>
  <definedNames>
    <definedName name="_xlnm.Print_Area" localSheetId="6">Elektro!$A$1:$F$166</definedName>
    <definedName name="_xlnm.Print_Area" localSheetId="1">'I. faza'!$A$1:$F$576</definedName>
    <definedName name="_xlnm.Print_Area" localSheetId="7">'not. oprema'!$A$1:$F$91</definedName>
    <definedName name="_xlnm.Print_Area" localSheetId="3">ogrevanje!$A$1:$F$273</definedName>
    <definedName name="_xlnm.Print_Area" localSheetId="4">prezračevanje!$A$1:$F$140</definedName>
    <definedName name="_xlnm.Print_Area" localSheetId="0">rekapitulacija!$A$1:$F$28</definedName>
    <definedName name="_xlnm.Print_Area" localSheetId="2">vodovod!$A$1:$F$228</definedName>
  </definedNames>
  <calcPr calcId="114210" iterate="1"/>
</workbook>
</file>

<file path=xl/calcChain.xml><?xml version="1.0" encoding="utf-8"?>
<calcChain xmlns="http://schemas.openxmlformats.org/spreadsheetml/2006/main">
  <c r="F133" i="17"/>
  <c r="F14" i="18"/>
  <c r="F9" i="19"/>
  <c r="F13" i="15"/>
  <c r="F11"/>
  <c r="F9"/>
  <c r="F85" i="17"/>
  <c r="F88"/>
  <c r="D85"/>
  <c r="D240" i="15"/>
  <c r="F240"/>
  <c r="D238"/>
  <c r="F238"/>
  <c r="D236"/>
  <c r="F236"/>
  <c r="F210"/>
  <c r="F143" i="17"/>
  <c r="F144"/>
  <c r="F147"/>
  <c r="F477" i="15"/>
  <c r="F478"/>
  <c r="F575"/>
  <c r="F85" i="24"/>
  <c r="F84"/>
  <c r="F83"/>
  <c r="F79"/>
  <c r="F77"/>
  <c r="F75"/>
  <c r="F73"/>
  <c r="F71"/>
  <c r="F69"/>
  <c r="F67"/>
  <c r="F65"/>
  <c r="F62"/>
  <c r="F60"/>
  <c r="F58"/>
  <c r="F56"/>
  <c r="F54"/>
  <c r="F52"/>
  <c r="F50"/>
  <c r="F48"/>
  <c r="F46"/>
  <c r="F44"/>
  <c r="F42"/>
  <c r="F40"/>
  <c r="F37"/>
  <c r="F35"/>
  <c r="F33"/>
  <c r="F20"/>
  <c r="F5"/>
  <c r="F88"/>
  <c r="F15" i="18"/>
  <c r="F138" i="23"/>
  <c r="F136"/>
  <c r="F134"/>
  <c r="F132"/>
  <c r="F130"/>
  <c r="F128"/>
  <c r="F126"/>
  <c r="F124"/>
  <c r="F118"/>
  <c r="F116"/>
  <c r="F114"/>
  <c r="F112"/>
  <c r="F109"/>
  <c r="F107"/>
  <c r="F105"/>
  <c r="F103"/>
  <c r="F101"/>
  <c r="F98"/>
  <c r="F95"/>
  <c r="F92"/>
  <c r="F91"/>
  <c r="F87"/>
  <c r="F80"/>
  <c r="F54"/>
  <c r="B273" i="22"/>
  <c r="F271"/>
  <c r="F269"/>
  <c r="F267"/>
  <c r="F265"/>
  <c r="F263"/>
  <c r="F261"/>
  <c r="F258"/>
  <c r="F255"/>
  <c r="B250"/>
  <c r="F248"/>
  <c r="F246"/>
  <c r="F244"/>
  <c r="F242"/>
  <c r="D242"/>
  <c r="D241"/>
  <c r="F241"/>
  <c r="D240"/>
  <c r="F240"/>
  <c r="F237"/>
  <c r="F236"/>
  <c r="F235"/>
  <c r="F234"/>
  <c r="F231"/>
  <c r="F230"/>
  <c r="F229"/>
  <c r="F228"/>
  <c r="F227"/>
  <c r="F222"/>
  <c r="F220"/>
  <c r="F218"/>
  <c r="F216"/>
  <c r="F214"/>
  <c r="F212"/>
  <c r="F210"/>
  <c r="F208"/>
  <c r="F206"/>
  <c r="F204"/>
  <c r="F201"/>
  <c r="F198"/>
  <c r="F197"/>
  <c r="D188"/>
  <c r="F188"/>
  <c r="F184"/>
  <c r="F177"/>
  <c r="F174"/>
  <c r="F171"/>
  <c r="B162"/>
  <c r="F160"/>
  <c r="F158"/>
  <c r="F156"/>
  <c r="F154"/>
  <c r="F152"/>
  <c r="D148"/>
  <c r="D150"/>
  <c r="F150"/>
  <c r="F146"/>
  <c r="F142"/>
  <c r="F139"/>
  <c r="F136"/>
  <c r="F133"/>
  <c r="F130"/>
  <c r="F128"/>
  <c r="F123"/>
  <c r="F121"/>
  <c r="F118"/>
  <c r="F115"/>
  <c r="F113"/>
  <c r="F111"/>
  <c r="F109"/>
  <c r="F107"/>
  <c r="B101"/>
  <c r="F99"/>
  <c r="F97"/>
  <c r="F95"/>
  <c r="F93"/>
  <c r="F90"/>
  <c r="F88"/>
  <c r="F81"/>
  <c r="F74"/>
  <c r="F71"/>
  <c r="F68"/>
  <c r="F65"/>
  <c r="F62"/>
  <c r="F61"/>
  <c r="F58"/>
  <c r="F56"/>
  <c r="F51"/>
  <c r="F49"/>
  <c r="F47"/>
  <c r="F40"/>
  <c r="F38"/>
  <c r="F36"/>
  <c r="F29"/>
  <c r="F24"/>
  <c r="F226" i="21"/>
  <c r="A226"/>
  <c r="F224"/>
  <c r="F222"/>
  <c r="F220"/>
  <c r="F218"/>
  <c r="F216"/>
  <c r="F214"/>
  <c r="F208"/>
  <c r="F206"/>
  <c r="F204"/>
  <c r="F202"/>
  <c r="F199"/>
  <c r="F196"/>
  <c r="F193"/>
  <c r="F192"/>
  <c r="F191"/>
  <c r="F190"/>
  <c r="F189"/>
  <c r="F188"/>
  <c r="F179"/>
  <c r="F177"/>
  <c r="F175"/>
  <c r="F170"/>
  <c r="F169"/>
  <c r="F168"/>
  <c r="F167"/>
  <c r="F162"/>
  <c r="F161"/>
  <c r="F160"/>
  <c r="F150"/>
  <c r="F148"/>
  <c r="F145"/>
  <c r="F143"/>
  <c r="F141"/>
  <c r="F139"/>
  <c r="F137"/>
  <c r="F134"/>
  <c r="F132"/>
  <c r="F122"/>
  <c r="F120"/>
  <c r="F114"/>
  <c r="F110"/>
  <c r="F103"/>
  <c r="F96"/>
  <c r="F90"/>
  <c r="F77"/>
  <c r="B62"/>
  <c r="F61"/>
  <c r="F59"/>
  <c r="F57"/>
  <c r="F55"/>
  <c r="F53"/>
  <c r="D51"/>
  <c r="F51"/>
  <c r="D49"/>
  <c r="F49"/>
  <c r="D47"/>
  <c r="F47"/>
  <c r="D45"/>
  <c r="F45"/>
  <c r="D43"/>
  <c r="F43"/>
  <c r="F41"/>
  <c r="F39"/>
  <c r="F36"/>
  <c r="F33"/>
  <c r="F32"/>
  <c r="F29"/>
  <c r="A29"/>
  <c r="A31"/>
  <c r="A33"/>
  <c r="A35"/>
  <c r="A38"/>
  <c r="A41"/>
  <c r="A43"/>
  <c r="A45"/>
  <c r="A47"/>
  <c r="A49"/>
  <c r="A51"/>
  <c r="A53"/>
  <c r="A55"/>
  <c r="A57"/>
  <c r="A59"/>
  <c r="A61"/>
  <c r="F27"/>
  <c r="B18" i="20"/>
  <c r="B16"/>
  <c r="B14"/>
  <c r="F162" i="19"/>
  <c r="F161"/>
  <c r="F160"/>
  <c r="F159"/>
  <c r="F158"/>
  <c r="F157"/>
  <c r="F156"/>
  <c r="F155"/>
  <c r="F154"/>
  <c r="F145"/>
  <c r="F144"/>
  <c r="F143"/>
  <c r="F142"/>
  <c r="F141"/>
  <c r="F140"/>
  <c r="F139"/>
  <c r="F138"/>
  <c r="F131"/>
  <c r="F130"/>
  <c r="F129"/>
  <c r="F128"/>
  <c r="F127"/>
  <c r="F126"/>
  <c r="F125"/>
  <c r="F124"/>
  <c r="F123"/>
  <c r="F106"/>
  <c r="F93"/>
  <c r="F84"/>
  <c r="F75"/>
  <c r="F74"/>
  <c r="F73"/>
  <c r="F72"/>
  <c r="F71"/>
  <c r="F70"/>
  <c r="F69"/>
  <c r="F68"/>
  <c r="F67"/>
  <c r="F66"/>
  <c r="F65"/>
  <c r="F64"/>
  <c r="F63"/>
  <c r="F61"/>
  <c r="F60"/>
  <c r="F59"/>
  <c r="F58"/>
  <c r="F57"/>
  <c r="F56"/>
  <c r="F55"/>
  <c r="F54"/>
  <c r="F53"/>
  <c r="F52"/>
  <c r="F51"/>
  <c r="F49"/>
  <c r="F48"/>
  <c r="F47"/>
  <c r="F46"/>
  <c r="F45"/>
  <c r="F37"/>
  <c r="F35"/>
  <c r="F33"/>
  <c r="F31"/>
  <c r="F29"/>
  <c r="F27"/>
  <c r="F25"/>
  <c r="F23"/>
  <c r="F21"/>
  <c r="F17"/>
  <c r="F15"/>
  <c r="F13"/>
  <c r="F11"/>
  <c r="F243" i="15"/>
  <c r="F117" i="19"/>
  <c r="F250" i="22"/>
  <c r="F9"/>
  <c r="F210" i="21"/>
  <c r="F14"/>
  <c r="F273" i="22"/>
  <c r="F11"/>
  <c r="D193"/>
  <c r="F193"/>
  <c r="F120" i="23"/>
  <c r="F4"/>
  <c r="F140"/>
  <c r="F6"/>
  <c r="F101" i="22"/>
  <c r="F5"/>
  <c r="F148"/>
  <c r="F162"/>
  <c r="F7"/>
  <c r="F152" i="21"/>
  <c r="F10"/>
  <c r="F181"/>
  <c r="F12"/>
  <c r="F188" i="17"/>
  <c r="F189"/>
  <c r="F25" i="18"/>
  <c r="F228" i="21"/>
  <c r="F16"/>
  <c r="F481" i="15"/>
  <c r="F163" i="19"/>
  <c r="F146"/>
  <c r="F38"/>
  <c r="F132"/>
  <c r="F62" i="21"/>
  <c r="F8"/>
  <c r="F76" i="19"/>
  <c r="F77"/>
  <c r="F13" i="22"/>
  <c r="F16" i="20"/>
  <c r="F8" i="23"/>
  <c r="F18" i="20"/>
  <c r="F18" i="21"/>
  <c r="F14" i="20"/>
  <c r="F166" i="19"/>
  <c r="F67" i="17"/>
  <c r="F131"/>
  <c r="F129"/>
  <c r="F127"/>
  <c r="F125"/>
  <c r="F123"/>
  <c r="F118"/>
  <c r="F119"/>
  <c r="F113"/>
  <c r="F111"/>
  <c r="F106"/>
  <c r="F104"/>
  <c r="F102"/>
  <c r="F100"/>
  <c r="F92"/>
  <c r="F93"/>
  <c r="F76"/>
  <c r="F74"/>
  <c r="F72"/>
  <c r="F65"/>
  <c r="F63"/>
  <c r="F62"/>
  <c r="F58"/>
  <c r="F56"/>
  <c r="F54"/>
  <c r="F52"/>
  <c r="F50"/>
  <c r="F48"/>
  <c r="F43"/>
  <c r="F41"/>
  <c r="F39"/>
  <c r="F37"/>
  <c r="F32"/>
  <c r="F30"/>
  <c r="F28"/>
  <c r="F26"/>
  <c r="F24"/>
  <c r="F22"/>
  <c r="F20"/>
  <c r="F18"/>
  <c r="F13"/>
  <c r="F11"/>
  <c r="F9"/>
  <c r="F461" i="15"/>
  <c r="F459"/>
  <c r="F457"/>
  <c r="F455"/>
  <c r="F453"/>
  <c r="F451"/>
  <c r="F449"/>
  <c r="F447"/>
  <c r="F442"/>
  <c r="F440"/>
  <c r="F438"/>
  <c r="F436"/>
  <c r="F434"/>
  <c r="F432"/>
  <c r="F427"/>
  <c r="F425"/>
  <c r="F576"/>
  <c r="F12" i="18"/>
  <c r="F423" i="15"/>
  <c r="F421"/>
  <c r="F416"/>
  <c r="F414"/>
  <c r="F412"/>
  <c r="F410"/>
  <c r="F408"/>
  <c r="F406"/>
  <c r="F397"/>
  <c r="F398"/>
  <c r="F562"/>
  <c r="F392"/>
  <c r="F390"/>
  <c r="F388"/>
  <c r="F386"/>
  <c r="F384"/>
  <c r="F379"/>
  <c r="F377"/>
  <c r="F375"/>
  <c r="F373"/>
  <c r="F371"/>
  <c r="F20" i="20"/>
  <c r="F13" i="18"/>
  <c r="F68" i="17"/>
  <c r="F443" i="15"/>
  <c r="F569"/>
  <c r="F167" i="17"/>
  <c r="F380" i="15"/>
  <c r="F560"/>
  <c r="F393"/>
  <c r="F561"/>
  <c r="F417"/>
  <c r="F428"/>
  <c r="F568"/>
  <c r="F462"/>
  <c r="F570"/>
  <c r="F107" i="17"/>
  <c r="F180"/>
  <c r="F114"/>
  <c r="F181"/>
  <c r="F182"/>
  <c r="F134"/>
  <c r="F183"/>
  <c r="F44"/>
  <c r="F165"/>
  <c r="F14"/>
  <c r="F163"/>
  <c r="F77"/>
  <c r="F168"/>
  <c r="F59"/>
  <c r="F166"/>
  <c r="F33"/>
  <c r="F164"/>
  <c r="F366" i="15"/>
  <c r="F364"/>
  <c r="F362"/>
  <c r="F357"/>
  <c r="F355"/>
  <c r="F353"/>
  <c r="F351"/>
  <c r="F349"/>
  <c r="F347"/>
  <c r="F345"/>
  <c r="F343"/>
  <c r="F341"/>
  <c r="F339"/>
  <c r="F337"/>
  <c r="F335"/>
  <c r="F333"/>
  <c r="F331"/>
  <c r="F329"/>
  <c r="F327"/>
  <c r="F325"/>
  <c r="F323"/>
  <c r="F321"/>
  <c r="F319"/>
  <c r="F314"/>
  <c r="F312"/>
  <c r="F310"/>
  <c r="F305"/>
  <c r="F303"/>
  <c r="F301"/>
  <c r="F299"/>
  <c r="F297"/>
  <c r="F295"/>
  <c r="F290"/>
  <c r="F288"/>
  <c r="F285"/>
  <c r="F283"/>
  <c r="F281"/>
  <c r="F279"/>
  <c r="F315"/>
  <c r="F557"/>
  <c r="F358"/>
  <c r="F558"/>
  <c r="F367"/>
  <c r="F559"/>
  <c r="F306"/>
  <c r="F556"/>
  <c r="F567"/>
  <c r="F571"/>
  <c r="F465"/>
  <c r="F174" i="17"/>
  <c r="F95"/>
  <c r="F169"/>
  <c r="F79"/>
  <c r="F184"/>
  <c r="F137"/>
  <c r="F277" i="15"/>
  <c r="F291"/>
  <c r="F555"/>
  <c r="F272"/>
  <c r="F270"/>
  <c r="F268"/>
  <c r="F266"/>
  <c r="F264"/>
  <c r="F262"/>
  <c r="F260"/>
  <c r="F258"/>
  <c r="F256"/>
  <c r="F254"/>
  <c r="F252"/>
  <c r="F231"/>
  <c r="F229"/>
  <c r="F227"/>
  <c r="F222"/>
  <c r="F220"/>
  <c r="F218"/>
  <c r="F216"/>
  <c r="F214"/>
  <c r="F212"/>
  <c r="F209"/>
  <c r="F207"/>
  <c r="F205"/>
  <c r="F203"/>
  <c r="F201"/>
  <c r="F199"/>
  <c r="F197"/>
  <c r="F195"/>
  <c r="F192"/>
  <c r="F190"/>
  <c r="F188"/>
  <c r="F186"/>
  <c r="F184"/>
  <c r="F182"/>
  <c r="F180"/>
  <c r="F178"/>
  <c r="F176"/>
  <c r="F172"/>
  <c r="F148"/>
  <c r="F146"/>
  <c r="F144"/>
  <c r="F142"/>
  <c r="F140"/>
  <c r="F131"/>
  <c r="F138"/>
  <c r="F136"/>
  <c r="F133"/>
  <c r="F129"/>
  <c r="F127"/>
  <c r="F125"/>
  <c r="F123"/>
  <c r="F121"/>
  <c r="F118"/>
  <c r="F116"/>
  <c r="F114"/>
  <c r="F112"/>
  <c r="F110"/>
  <c r="F108"/>
  <c r="F106"/>
  <c r="F104"/>
  <c r="F102"/>
  <c r="F93"/>
  <c r="F91"/>
  <c r="F89"/>
  <c r="F87"/>
  <c r="F85"/>
  <c r="F83"/>
  <c r="F81"/>
  <c r="F79"/>
  <c r="F77"/>
  <c r="F75"/>
  <c r="F73"/>
  <c r="F71"/>
  <c r="F69"/>
  <c r="F67"/>
  <c r="F65"/>
  <c r="F52"/>
  <c r="F50"/>
  <c r="F48"/>
  <c r="F46"/>
  <c r="F44"/>
  <c r="F42"/>
  <c r="F40"/>
  <c r="F158" i="17"/>
  <c r="F24" i="18"/>
  <c r="F157" i="17"/>
  <c r="F23" i="18"/>
  <c r="F156" i="17"/>
  <c r="F22" i="18"/>
  <c r="F548" i="15"/>
  <c r="F11" i="18"/>
  <c r="F536" i="15"/>
  <c r="F232"/>
  <c r="F547"/>
  <c r="F273"/>
  <c r="F19"/>
  <c r="F17"/>
  <c r="F15"/>
  <c r="F20"/>
  <c r="F174"/>
  <c r="F170"/>
  <c r="F168"/>
  <c r="F166"/>
  <c r="F164"/>
  <c r="F159"/>
  <c r="F157"/>
  <c r="F155"/>
  <c r="F153"/>
  <c r="F100"/>
  <c r="F98"/>
  <c r="F63"/>
  <c r="F61"/>
  <c r="F59"/>
  <c r="F57"/>
  <c r="F38"/>
  <c r="F36"/>
  <c r="F34"/>
  <c r="F32"/>
  <c r="F30"/>
  <c r="F28"/>
  <c r="F26"/>
  <c r="F24"/>
  <c r="F152"/>
  <c r="F27" i="18"/>
  <c r="F159" i="17"/>
  <c r="F160" i="15"/>
  <c r="F545"/>
  <c r="F554"/>
  <c r="F563"/>
  <c r="F401"/>
  <c r="F223"/>
  <c r="F546"/>
  <c r="F149"/>
  <c r="F544"/>
  <c r="F94"/>
  <c r="F543"/>
  <c r="F53"/>
  <c r="F542"/>
  <c r="F175" i="17"/>
  <c r="F176"/>
  <c r="F10" i="18"/>
  <c r="F535" i="15"/>
  <c r="F541"/>
  <c r="F549"/>
  <c r="F245"/>
  <c r="F9" i="18"/>
  <c r="F534" i="15"/>
  <c r="F537"/>
  <c r="F17" i="18"/>
</calcChain>
</file>

<file path=xl/sharedStrings.xml><?xml version="1.0" encoding="utf-8"?>
<sst xmlns="http://schemas.openxmlformats.org/spreadsheetml/2006/main" count="2058" uniqueCount="1005">
  <si>
    <t>Delovna postaja za izvajanje video nadzora WIN 8 kompatibilna: Procesor Intel i7, trdi disk 2 TB SATA, 8 GB RAM, podpora RAID 1O ptična enota SuperMulti SATA DVD+-RW, dodatna grafična kartica Radeon ali Nvidia HD vsaj 1GB DDR2 PCIE, HDMI izhod, mrežna povezave Intel 82567LMVmesniki 1x PCI Express x16, 3x PCI Express x1, miška, tipkovnica, Ohišje vsaj Midi z dodatnim hlajenjem, Operacijski sistem Microsoft  WIN 7 Pro 64 bit.</t>
  </si>
  <si>
    <r>
      <t xml:space="preserve">    m</t>
    </r>
    <r>
      <rPr>
        <vertAlign val="superscript"/>
        <sz val="9"/>
        <rFont val="Arial CE"/>
        <family val="2"/>
        <charset val="238"/>
      </rPr>
      <t>3</t>
    </r>
  </si>
  <si>
    <r>
      <t>m</t>
    </r>
    <r>
      <rPr>
        <vertAlign val="superscript"/>
        <sz val="9"/>
        <rFont val="Arial CE"/>
        <family val="2"/>
        <charset val="238"/>
      </rPr>
      <t>3</t>
    </r>
  </si>
  <si>
    <t>ki izpolnjuje vse statične in vodotesne (xypex dodatek v betonu) zahteve.</t>
  </si>
  <si>
    <t>Dobava in polaganje kanalet ACO Drain SR 100 S s simetrično rego WN 100 ali enakovredno, polaganje na betonsko podlago deb. 10 cm</t>
  </si>
  <si>
    <t>z asimetrično rego</t>
  </si>
  <si>
    <t>Sloj uvaljanega penjenega stekla, ali enakovredno,</t>
  </si>
  <si>
    <r>
      <t xml:space="preserve">  m</t>
    </r>
    <r>
      <rPr>
        <vertAlign val="superscript"/>
        <sz val="10"/>
        <rFont val="Arial"/>
        <family val="2"/>
        <charset val="238"/>
      </rPr>
      <t>3</t>
    </r>
  </si>
  <si>
    <t>s poudarkom na sposobnosti toplotnoizolacijskega sloja, da omogoča oddtekanje poplavnih vod, deb. 12 cm.</t>
  </si>
  <si>
    <t>Preko položimo ločilni sloj iz geotekstila, teže in teksture po zahtevah projekta.</t>
  </si>
  <si>
    <r>
      <t xml:space="preserve">  m</t>
    </r>
    <r>
      <rPr>
        <vertAlign val="superscript"/>
        <sz val="10"/>
        <rFont val="Arial"/>
        <family val="2"/>
        <charset val="238"/>
      </rPr>
      <t>2</t>
    </r>
  </si>
  <si>
    <t xml:space="preserve">Sloj penjenega stekla ali enakovredno, </t>
  </si>
  <si>
    <t>s poudarkom na sposobnosti toplotnoizolacijskega sloja, da omogoča oddtekanje poplavnih vod, deb. 12 cm,</t>
  </si>
  <si>
    <t>ob zunanjih temeljnih nastavkih, deb. 40 cm in povp. 30 cm v širino.</t>
  </si>
  <si>
    <t xml:space="preserve"> - vsi odtočni žlebovi in cevi s strehe so ustrezno izolirani in ogrevani proti zmrzovanju.</t>
  </si>
  <si>
    <t>Ograja v dvorani proti klančini iz iz vroče cinkanih jeklenih profilov,po barvni študiji, prašno barvanih,  ploščato jeklo 50/4 mm, 94 m</t>
  </si>
  <si>
    <t>Sidrano v AB steno objekta.</t>
  </si>
  <si>
    <t>Oprijemalo na steni ob stopnišču iz vroče cinkanih in po barvni študiji, prašno barvanih jeklenih profilov.</t>
  </si>
  <si>
    <t>Bariera iz okvirjev dim. 1440x2200 mm iz vroče cinkanih in po barvni študiji, prašno barvanih jeklenih profilov. Sidrano v pripravljene poglobljene arm.bet.točk.temelje dim. 40x50 mm, okvirji so zavetrovani z jeklenico z napenjalci.</t>
  </si>
  <si>
    <t xml:space="preserve">Dobava in montaža stene iz laminatnih plošč (Maxcompact) na inox podkonstrukciji: Stene S5 l=2,179 m </t>
  </si>
  <si>
    <t>Opis materiala in del</t>
  </si>
  <si>
    <t>EM</t>
  </si>
  <si>
    <t>Kol.</t>
  </si>
  <si>
    <t>Cena/EM</t>
  </si>
  <si>
    <t>ZNESEK</t>
  </si>
  <si>
    <t>EUR</t>
  </si>
  <si>
    <t>REKAPITULACIJA STROJNIH INSTALACIJ:</t>
  </si>
  <si>
    <t>SKUPAJ :</t>
  </si>
  <si>
    <t>REKAPITULACIJA VODOVODA:</t>
  </si>
  <si>
    <t>VODOVOD IN VERTIKALNA KANALIZACIJA</t>
  </si>
  <si>
    <t>VODOVODNI PRIKLJUČKEK</t>
  </si>
  <si>
    <t>SANITARNA OPREMA</t>
  </si>
  <si>
    <t>HLADNA IN TOPLA VODA - RAZVOD</t>
  </si>
  <si>
    <t>NOTRANJA KANALIZACIJA</t>
  </si>
  <si>
    <t>SPLOŠNO</t>
  </si>
  <si>
    <r>
      <t xml:space="preserve">SKUPAJ </t>
    </r>
    <r>
      <rPr>
        <b/>
        <sz val="10"/>
        <rFont val="Arial CE"/>
        <family val="2"/>
        <charset val="238"/>
      </rPr>
      <t>(VODOVOD IN VERTIKALNA KANALIZACIJA)</t>
    </r>
  </si>
  <si>
    <t>VODOVOD</t>
  </si>
  <si>
    <t>Navezava na obstoječo vodovodno cev in ukinitev obstoječe vodovodne cevi, ves tesnilni in montažni material.</t>
  </si>
  <si>
    <t>Dobava in montaža tipskega vodomernega termo jašeka kot npr. ZAGOŽEN za vgradnjo v povozne površine, kpl z vodomerom DN20, zapornimi elementi</t>
  </si>
  <si>
    <t xml:space="preserve">Dobava in polaganje vodovodnih cevi PE 100 SDR 16 PN 16 cev hladna voda kompletno z vsemi fazonskimi kosi, pritrdilnim in tesnilnim materialom </t>
  </si>
  <si>
    <t>fi 32x3,0</t>
  </si>
  <si>
    <t>fi 20x2,3</t>
  </si>
  <si>
    <t>Dobava in montaža prehodnega kosa:</t>
  </si>
  <si>
    <t>fi32x3,0/fi 32x4,4</t>
  </si>
  <si>
    <t>Dobava in montaža prehodnega kosa Pe/Fe</t>
  </si>
  <si>
    <t>fi 20x2,3 mm/DN15</t>
  </si>
  <si>
    <t>Izkop jarka za vodovod v mat. III.ktg šir. do 1,0 m, gl. do 1,0 m</t>
  </si>
  <si>
    <t>Izkop jarka za vodovod v mat. V. - VI.ktg šir. do 1,0 m, gl. do 1,0 m</t>
  </si>
  <si>
    <t>Ročni izkop jarkov na mestu križanj s komunalnimi vodi in na mestih priključkov</t>
  </si>
  <si>
    <t xml:space="preserve">Planiranje dna izkopanaga jarka +- 3cm </t>
  </si>
  <si>
    <t>Zasip - obsip položenih cevi z delnim sortiranjem izkopanega vmateriala v coni cevovoda cca 30 cm nad cevmi</t>
  </si>
  <si>
    <t>Zasip z izkopanim materialom, komprimiranje v plasteh do potrebne zbitosti - nad cono cevovoda</t>
  </si>
  <si>
    <t>Dobava in polaganje indikaciskega opozorilnega traku</t>
  </si>
  <si>
    <t>Izdelava geodetskega posnetka vodovodnega priključka in vnos podatkov v elektronski kataster (naročiti pri upravljavcu omrežja)</t>
  </si>
  <si>
    <t>Izvedba tlačnega preizkusa vodovodnega priključka</t>
  </si>
  <si>
    <t>Izvedba dezinfekcije vodovodnega priključka</t>
  </si>
  <si>
    <t>Vzpostavitev prekopanih površin v predhodno stanje</t>
  </si>
  <si>
    <t>Skupaj:</t>
  </si>
  <si>
    <t>Kompletno stranišče sestoječe iz:</t>
  </si>
  <si>
    <t xml:space="preserve"> -konzolne školjke s stenski odtokom izdelane iz sanitarne </t>
  </si>
  <si>
    <t>keramike</t>
  </si>
  <si>
    <t xml:space="preserve"> -plastične sedežne deske s pokrovom, tečaji </t>
  </si>
  <si>
    <t>in  vijaki, odbijači, držalo za dvig</t>
  </si>
  <si>
    <r>
      <t>Dobava in  zrakotesna montaža ALU (komb.ALU-les) zunanjih vrat ZV2 na vidni beton. Uw vrat je 1,6 W/m</t>
    </r>
    <r>
      <rPr>
        <vertAlign val="superscript"/>
        <sz val="10"/>
        <rFont val="Arial"/>
        <family val="2"/>
        <charset val="238"/>
      </rPr>
      <t>2</t>
    </r>
    <r>
      <rPr>
        <sz val="10"/>
        <rFont val="Arial"/>
        <family val="2"/>
        <charset val="238"/>
      </rPr>
      <t>k. Enokrilna polna vrata dim. 100x292 cm, po detajlu v projektu</t>
    </r>
  </si>
  <si>
    <r>
      <t>Dobava in  zrakotesna montaža ALU zunanjih vrat ZV3 na vidni beton. Uw vrat je 1,6 W/m</t>
    </r>
    <r>
      <rPr>
        <vertAlign val="superscript"/>
        <sz val="10"/>
        <rFont val="Arial"/>
        <family val="2"/>
        <charset val="238"/>
      </rPr>
      <t>2</t>
    </r>
    <r>
      <rPr>
        <sz val="10"/>
        <rFont val="Arial"/>
        <family val="2"/>
        <charset val="238"/>
      </rPr>
      <t>k. Dvokrilna polna vrata dim. 170x292 cm, po detajlu v projektu.</t>
    </r>
  </si>
  <si>
    <r>
      <t>Dobava in  zrakotesna montaža ALU zunanjih vrat ZV4 na vidni beton. Uw vrat je 1,6 W/m</t>
    </r>
    <r>
      <rPr>
        <vertAlign val="superscript"/>
        <sz val="10"/>
        <rFont val="Arial"/>
        <family val="2"/>
        <charset val="238"/>
      </rPr>
      <t>2</t>
    </r>
    <r>
      <rPr>
        <sz val="10"/>
        <rFont val="Arial"/>
        <family val="2"/>
        <charset val="238"/>
      </rPr>
      <t>k. Enokrilna polna vrata dim. 100x292 cm, po detajlu v projektu</t>
    </r>
  </si>
  <si>
    <r>
      <t>Dobava in  zrakotesna montaža ALU zunanjih vrat ZV5 na vidni beton. Uw vrat je 1,6 W/m</t>
    </r>
    <r>
      <rPr>
        <vertAlign val="superscript"/>
        <sz val="10"/>
        <rFont val="Arial"/>
        <family val="2"/>
        <charset val="238"/>
      </rPr>
      <t>2</t>
    </r>
    <r>
      <rPr>
        <sz val="10"/>
        <rFont val="Arial"/>
        <family val="2"/>
        <charset val="238"/>
      </rPr>
      <t>k. Enokrilna polna vrata dim. 100x272 cm, po detajlu v projektu</t>
    </r>
  </si>
  <si>
    <r>
      <t>Dobava in  zrakotesna montaža ALU zunanjih vrat ZV6 in Ei30 na vidni beton. Uw vrat je 1,6 W/m</t>
    </r>
    <r>
      <rPr>
        <vertAlign val="superscript"/>
        <sz val="10"/>
        <rFont val="Arial"/>
        <family val="2"/>
        <charset val="238"/>
      </rPr>
      <t>2</t>
    </r>
    <r>
      <rPr>
        <sz val="10"/>
        <rFont val="Arial"/>
        <family val="2"/>
        <charset val="238"/>
      </rPr>
      <t>k. Enokrilna polna vrata dim. 100x292 cm, po detajlu v projektu</t>
    </r>
  </si>
  <si>
    <r>
      <t>Dobava in  zrakotesna montaža ALU (komb. ALU-les) zunanjih vrat ZV7 na vidni beton. Uw vrat je 1,6 W/m</t>
    </r>
    <r>
      <rPr>
        <vertAlign val="superscript"/>
        <sz val="10"/>
        <rFont val="Arial"/>
        <family val="2"/>
        <charset val="238"/>
      </rPr>
      <t>2</t>
    </r>
    <r>
      <rPr>
        <sz val="10"/>
        <rFont val="Arial"/>
        <family val="2"/>
        <charset val="238"/>
      </rPr>
      <t>k. Dvokrilna polna vrata dim. 235x387 cm, po detajlu v projektu</t>
    </r>
  </si>
  <si>
    <t>Dobava in polaganje talne keramike dim. 30x60 cm</t>
  </si>
  <si>
    <t>Dobava in polaganje betonskih robnikov iz pranega betona C 30/37 XC4, XF3 dim. 15x25x100 cm na betonsko podlago, obbetonirani z 0,10 m3/m betona C 15/20, XC4, XF3 fugirani s cem.malto 1:2 - brušeni robniki</t>
  </si>
  <si>
    <t>Dobava in vgrajevanje prodnikov Savinja ob obstoječem zidu in ob zasaditvah gran. 3-5 cm v sloju deb, 15 cm, vgrajen na ločilni sloj geotekstila</t>
  </si>
  <si>
    <t>Dobava in polaganje bet.tlakovcev deb. 6 cm, položene na pešč.podlago stabilizirano s cementom gran 0-4 mm v sloju deb. 5 cm, fugiranje z mivko</t>
  </si>
  <si>
    <t>Dobava in montaža tipske klopi ali konzolne lesene po izbiri arhitekta šir. 40 cm l=325 cm)</t>
  </si>
  <si>
    <t>Dobava in montaža tipske klopi ali konzolne lesene po izbiri arhitekta šir. 40 cm l=330 cm)</t>
  </si>
  <si>
    <t>Dobava in montaža tipske klopi ali konzolne lesene po izbiri arhitekta šir. 40 cm l=338 cm)</t>
  </si>
  <si>
    <t xml:space="preserve">Enobarvna obešena obloga fasade iz vlakno cementnih plošč na nekorozivno sistemsko podkonstrukcijo, ki prenese občasna poplavljanja. Sidrana v AB konstrukcijo objekta. </t>
  </si>
  <si>
    <t>Finalna obloga fasade je iz, nap.Esal plošč  deb.8 mm 60/40cm, enobarvna, polaganje na skodle (npr.Esal - ravna kritina) ali enakovredno, po barvni študiji,  sistem oblaganja je po izbiri projektanta. Vzorce in sistem potrdi pred vgradnjo odgovorni proj.arh.</t>
  </si>
  <si>
    <t>Z mrežico preprečiti vstop mrčesa v zračni prostor fasade.</t>
  </si>
  <si>
    <t>PREDDELA, PRIPRAVLJALNA DELA</t>
  </si>
  <si>
    <t>Skupaj preddela, pripravljalna dela:</t>
  </si>
  <si>
    <t>ELEKTRO INSTALACIJE</t>
  </si>
  <si>
    <t>e.m.</t>
  </si>
  <si>
    <t>SKUPAJ NOTRANJA OPREMA</t>
  </si>
  <si>
    <t>7.04</t>
  </si>
  <si>
    <t>7.05</t>
  </si>
  <si>
    <t>Električni grelnik vode generacije kot npr. GT 5, Pel=2kW, nadpultna izvedba, emajliran, kpl z vsem montažnim in tesnilnim materialom, varnostnim-nepovratnim ventilom</t>
  </si>
  <si>
    <t>V=5l</t>
  </si>
  <si>
    <t>Držalo za brisače</t>
  </si>
  <si>
    <t>Držalo za toaletni papir</t>
  </si>
  <si>
    <t>Ščetka za WC</t>
  </si>
  <si>
    <t>Izdelava elektro priključkov bojlerjov, brez kablaže</t>
  </si>
  <si>
    <t>Kroglična polnilno praznilna pipa z nastavkom za gumi cev (sistemski priključek)</t>
  </si>
  <si>
    <t>DN15</t>
  </si>
  <si>
    <t>Kroglična polnilno praznilna pipa z nastavkom za gumi cev (sistemski priključek), vključno z ventilom za izpust (preprečitev zamrznitve) in vgradnim jaškom fi40cm, ves montažni in tesnilni material.</t>
  </si>
  <si>
    <t>VSI ELEMENTI SE LAHKO ZAMENJAJO Z ENAKOVREDNIMI</t>
  </si>
  <si>
    <t xml:space="preserve">Predizolirane plastične cevi za toplo vodo , tip kot npr. </t>
  </si>
  <si>
    <t xml:space="preserve">RAUTITAN flex, debelina izolacije d=13mm, skupaj s fitingi, </t>
  </si>
  <si>
    <t>tesnilnim in pritrdilnim materialom:</t>
  </si>
  <si>
    <t>fi 16x2.2 mm</t>
  </si>
  <si>
    <t>fi 20x2.8 mm</t>
  </si>
  <si>
    <t>fi 25x3.5 mm</t>
  </si>
  <si>
    <t xml:space="preserve">Predizolirane plastične cevi za hladno vodo, tip kot npr. </t>
  </si>
  <si>
    <t xml:space="preserve">RAUTITAN flex, debelina izolacije d=9mm, skupaj s fitingi, </t>
  </si>
  <si>
    <t>fi 32x4.2 mm</t>
  </si>
  <si>
    <t>Pocinkana cev za hladno vodo.</t>
  </si>
  <si>
    <t>komplet s fitingi in prehodnimi kosi, spojnim in tesnilnim materialom,</t>
  </si>
  <si>
    <t>in izolirana z izolacijo debeline 9 mm kot. npr. Armstrong</t>
  </si>
  <si>
    <t>Protipožarno tesnenje gorljivih cevi skozi ploščo, na mejah požarnih sektorjev, požarna odpornost EI90, kot npr. Promat.</t>
  </si>
  <si>
    <t>Izdelava prebojev in utorov</t>
  </si>
  <si>
    <t>ur</t>
  </si>
  <si>
    <r>
      <t xml:space="preserve">PP-HT cevi, </t>
    </r>
    <r>
      <rPr>
        <sz val="9"/>
        <rFont val="Arial CE"/>
        <charset val="238"/>
      </rPr>
      <t>pripadajoča temp. obstojna tesnila, vsi fazoni, po potrebi zaščita v tlaku, terenu in prehodih skozi zidove in temelje pritrdilnim in montažnim materialom</t>
    </r>
  </si>
  <si>
    <t>*DN160</t>
  </si>
  <si>
    <t>*DN125</t>
  </si>
  <si>
    <t>*DN100</t>
  </si>
  <si>
    <t>*DN75</t>
  </si>
  <si>
    <t>*DN50</t>
  </si>
  <si>
    <t>*DN32</t>
  </si>
  <si>
    <t>Obešala za kanalizacijske cevi; objemke s podlogo iz sintetične gume, navojne palice s nosilno ploščo, vijaki z maticami</t>
  </si>
  <si>
    <t>DN75</t>
  </si>
  <si>
    <t>PP kapa za odzračevanje - kompletno z obrobo</t>
  </si>
  <si>
    <t>PP talni sifon, HL, nerjaveča plošča</t>
  </si>
  <si>
    <t>15x15 cm</t>
  </si>
  <si>
    <t xml:space="preserve">Betonski talni kanalizacijski jašek dimenzije 40x40 s smradotesnim pokrovom. Pokrovi izvedeni v tipu tlaka. </t>
  </si>
  <si>
    <t>Tlačna preizkušnja vodovoda</t>
  </si>
  <si>
    <t>Funkcionalni preizkus kanalizacije</t>
  </si>
  <si>
    <t>Pripravljalna dela, zarisovanje, pregled, klorni šok</t>
  </si>
  <si>
    <t>Transportni in ostali splošni stroški</t>
  </si>
  <si>
    <t>Priprava dokumentacije, projekt za obratovanje in vzdrževanje, projekt PID</t>
  </si>
  <si>
    <t>Osnovno čiščenje po končanih delih</t>
  </si>
  <si>
    <t>Nepredvidena dela</t>
  </si>
  <si>
    <t>Skupaj</t>
  </si>
  <si>
    <t>REKAPITULACIJA OGREVANJE:</t>
  </si>
  <si>
    <t>KOTLARNA</t>
  </si>
  <si>
    <t>PLIN</t>
  </si>
  <si>
    <t>OGREVALNA TELESA IN RAZVOD</t>
  </si>
  <si>
    <r>
      <t xml:space="preserve">SKUPAJ </t>
    </r>
    <r>
      <rPr>
        <b/>
        <sz val="10"/>
        <rFont val="Arial CE"/>
        <family val="2"/>
        <charset val="238"/>
      </rPr>
      <t>(OGREVANJE)</t>
    </r>
    <r>
      <rPr>
        <b/>
        <sz val="12"/>
        <rFont val="Arial CE"/>
        <family val="2"/>
        <charset val="238"/>
      </rPr>
      <t>:</t>
    </r>
  </si>
  <si>
    <t>OGREVANJE</t>
  </si>
  <si>
    <t>Opisana oprema je oprema proizvajalca Buderus, lahko pa je tudi enakovredna oprema drugega proizvajalca.</t>
  </si>
  <si>
    <t>GB 072 - 24Kplinski kondenzacijski stenski kotel Logamax plus GB 072-24kW</t>
  </si>
  <si>
    <t>z integrirano pripravo sanitarne vode</t>
  </si>
  <si>
    <t>- višina/širina/globina - 840 x 440 x 350</t>
  </si>
  <si>
    <t>- teža 43</t>
  </si>
  <si>
    <t>RC35 komunikativni regulator za EMS</t>
  </si>
  <si>
    <t>8 standardnih programov ogrevanja</t>
  </si>
  <si>
    <t>možnost nastavitve lastnega programa ogrevanja</t>
  </si>
  <si>
    <t>svoj casovni program za sanitarno vodo</t>
  </si>
  <si>
    <t>termicna dezintekcija bojlerjev</t>
  </si>
  <si>
    <t>diagnostika napak</t>
  </si>
  <si>
    <t>OTS zunanje tipalo</t>
  </si>
  <si>
    <t>U-TA11 Sifon za stensko rozeto</t>
  </si>
  <si>
    <t>U-MA Montažna plošca za GB072</t>
  </si>
  <si>
    <t>AS2-AP za GB 072 - 24K</t>
  </si>
  <si>
    <t>set ventilov za nadometno montažo</t>
  </si>
  <si>
    <t>- GA-BS - plinski ventil s termovarovalo R1/2"</t>
  </si>
  <si>
    <t>- HA - 2 x nadometna ventila 3/4"</t>
  </si>
  <si>
    <t>- U-BA - ventil za saniterno vodo R 1/2"</t>
  </si>
  <si>
    <t>WHY 80/60 hidravlicni locevalnik - max 2500l/h z izolacijo (V/R-1",Vh/Rh5/4") 289,00 289,00</t>
  </si>
  <si>
    <t>WM10 modul za hidravlicno kretnico</t>
  </si>
  <si>
    <t>GA-K GB072 koaksialni dimniški komplet sestavljen iz:</t>
  </si>
  <si>
    <t>koaksialni revizijski T kos, koaksialni podaljšek 0.5m; _x0002_ 80/125mm,</t>
  </si>
  <si>
    <t>prehodni kos stena, koleno z držalom; _x0002_ 80mm, držalo dimne cevi x4,</t>
  </si>
  <si>
    <t>zakljucni kos</t>
  </si>
  <si>
    <t>DC 1 dimniška cev 1m ø80</t>
  </si>
  <si>
    <t>DC 2 dimniška cev 2m ø80</t>
  </si>
  <si>
    <t>Krogelni ventil - navojni</t>
  </si>
  <si>
    <t>DN32/NP16</t>
  </si>
  <si>
    <t>DN25/NP16</t>
  </si>
  <si>
    <t>Čistilni kos- navojni</t>
  </si>
  <si>
    <t>Nepovratni kos- navojni</t>
  </si>
  <si>
    <t>Poševnosedežni regulirni ventil za uravnovešanje z zunanjim navojem, z merilnimi
priključki in ročnim nastavitvenim kolesom z numerično skalo.
Funkcije: zapiranje, prednastavitev, meritev pretoka, tlačne
razlike in temperature, izpust.( STAD)</t>
  </si>
  <si>
    <t>DN25</t>
  </si>
  <si>
    <t>Kroglična polnilno praznilna pipa z nastavkom za gumi cev</t>
  </si>
  <si>
    <t>Črpalka kot npr. WILO Stratos 25/1-8 CAN PN 10</t>
  </si>
  <si>
    <t>q=0,78m3/h</t>
  </si>
  <si>
    <t>dp=0,6bar</t>
  </si>
  <si>
    <t>Pel=0,13kW</t>
  </si>
  <si>
    <t>*kompletno s pritrdilnim in tesnilnim materialom, ter prirobnicami (holandci)</t>
  </si>
  <si>
    <t>*nastavitev delovanja črpalke</t>
  </si>
  <si>
    <t>Ekspanzijska posoda kot npr. flamco V=35l, kpl z varnostnim ventilom DN20</t>
  </si>
  <si>
    <t>Razdelilec/Zbiralec DN50 x 500mm (ogrevanje)</t>
  </si>
  <si>
    <t>DN32(1), DN25(2)</t>
  </si>
  <si>
    <t>Avtomatski odzračevalni lonček</t>
  </si>
  <si>
    <r>
      <t>Termometer do 120</t>
    </r>
    <r>
      <rPr>
        <vertAlign val="superscript"/>
        <sz val="10"/>
        <rFont val="Arial CE"/>
        <family val="2"/>
        <charset val="238"/>
      </rPr>
      <t>0</t>
    </r>
    <r>
      <rPr>
        <sz val="10"/>
        <rFont val="Arial CE"/>
        <family val="2"/>
        <charset val="238"/>
      </rPr>
      <t>C</t>
    </r>
  </si>
  <si>
    <r>
      <t>Manometer</t>
    </r>
    <r>
      <rPr>
        <sz val="10"/>
        <rFont val="Symbol"/>
        <family val="1"/>
        <charset val="2"/>
      </rPr>
      <t xml:space="preserve"> f</t>
    </r>
    <r>
      <rPr>
        <sz val="10"/>
        <rFont val="Arial CE"/>
        <family val="2"/>
        <charset val="238"/>
      </rPr>
      <t>100 od 0 - 4 bar + ventil DN10</t>
    </r>
  </si>
  <si>
    <t xml:space="preserve">Dobava in polaganje polietilenske cevi za distribucijo plina kot npr. </t>
  </si>
  <si>
    <t>SERIJA S5 SDR 11/4bar</t>
  </si>
  <si>
    <t>fi 32x3,0 mm</t>
  </si>
  <si>
    <t>Dobava in polaganje indikaciskega opozorilnega traku z napiso PLINOVOD</t>
  </si>
  <si>
    <t xml:space="preserve">Plinska omarica </t>
  </si>
  <si>
    <t>500x500x250</t>
  </si>
  <si>
    <t>z glavno požarno zaporno pipo DN25, regulatorjem tlaka ZR20 in plinskim števcem G4</t>
  </si>
  <si>
    <t>kompletl z montažnim, tesnilnim in pritrdilnim materialom</t>
  </si>
  <si>
    <t>Izvedba plinskega priključka z navezavo na cev PE fi63 preko navrtnega zasuna kompletno s cestno kapo in teleskopskim nastavkom - vse po pogojih upravljalca plinovoda, kpl. z vsem montažnim materialom</t>
  </si>
  <si>
    <t>Prehodni Pe/Fe kos</t>
  </si>
  <si>
    <t>PREHODNI KOS PE-HD/JEKLO (∅32/DN25)</t>
  </si>
  <si>
    <t>Zaporni plinski ventil s termovarovalom - navojni:</t>
  </si>
  <si>
    <t>Črna brezšivna varilna cev skupaj s fitingi,varilnimi loki, obešalnim in montažnim materialom</t>
  </si>
  <si>
    <t>Hitromontažne konzole z gumo, kot npr. Muepro</t>
  </si>
  <si>
    <t>Zaščitna cev, skupaj z montažnim in tesnilnim.</t>
  </si>
  <si>
    <t>materialom.</t>
  </si>
  <si>
    <t>DN65</t>
  </si>
  <si>
    <t xml:space="preserve">Barvanje 2x z osnovno barvo </t>
  </si>
  <si>
    <t>tm</t>
  </si>
  <si>
    <t>Barvanje 2x z rumeno barvo za plin RAL1012</t>
  </si>
  <si>
    <t>Izdelava stenskih prebojev in utorov</t>
  </si>
  <si>
    <t>Tlačna preizkušnja plinovoda</t>
  </si>
  <si>
    <t xml:space="preserve">Pripravljalna dela, zarisovanje, pregled, </t>
  </si>
  <si>
    <t>Nepredvidena dela - obračun po dejanskih stroških</t>
  </si>
  <si>
    <t xml:space="preserve">Dobava in montaža radiatorjev kot npr. Vogel&amp;Noot, tip T6  izdelani za tlak </t>
  </si>
  <si>
    <t xml:space="preserve">max. 10 bar in temperaturo 110stC, obarvani z belo barvo, skupaj </t>
  </si>
  <si>
    <t xml:space="preserve">v kompletu z vsemi čepi in odzračno pipico, </t>
  </si>
  <si>
    <t>11VM/600</t>
  </si>
  <si>
    <t>L=600mm</t>
  </si>
  <si>
    <t xml:space="preserve">kom </t>
  </si>
  <si>
    <t>22VM/900</t>
  </si>
  <si>
    <t>L=520mm</t>
  </si>
  <si>
    <t>21VM/600</t>
  </si>
  <si>
    <t>L=1000mm</t>
  </si>
  <si>
    <t xml:space="preserve">Dobava in montaža radiatorskih ventilov oz. zapornih organov </t>
  </si>
  <si>
    <t xml:space="preserve">– spodnji priključek za dvocevni sistem za vgradnjo na radiatorje </t>
  </si>
  <si>
    <t xml:space="preserve">kot npr. Vogel&amp;Noot, tip T6 – dvojni ravni priključek za dvocevni sistem, </t>
  </si>
  <si>
    <t xml:space="preserve"> priključna matica za kovinske cevi16 (z vsemi potrebnimi pritrdilnimi </t>
  </si>
  <si>
    <t>materialom):</t>
  </si>
  <si>
    <t xml:space="preserve">Dobava in montaža radiatorskih termostatskih glav kot npr. HEIMEIER  za </t>
  </si>
  <si>
    <t>radiatorje kot npr. Vogel&amp;Noot-T6, komplet s tesnilnim materialom:</t>
  </si>
  <si>
    <t xml:space="preserve">Dobava in montaža šablon za predpripravo priključkov za radiatorje  </t>
  </si>
  <si>
    <t xml:space="preserve">kot npr. Vogel&amp;Noot-T6 na zidu, kompletno z vsem potrebnim pritrdilnim in </t>
  </si>
  <si>
    <t>tesnilnim materialom</t>
  </si>
  <si>
    <t xml:space="preserve">Dobava in montaža elementov za pritrjevanje radiatorjev kot npr. </t>
  </si>
  <si>
    <t>Vogel&amp;Noot-T6 na zid, kompletno z vsem pritrdilnim materialom:</t>
  </si>
  <si>
    <t>h = 600</t>
  </si>
  <si>
    <t>h = 900</t>
  </si>
  <si>
    <r>
      <t>Toplovodno stensko sevalo kot npr. Zender Plano PH21/52, za dvocevi sistem 55/45</t>
    </r>
    <r>
      <rPr>
        <vertAlign val="superscript"/>
        <sz val="10"/>
        <rFont val="Arial Narrow"/>
        <family val="2"/>
        <charset val="238"/>
      </rPr>
      <t>o</t>
    </r>
    <r>
      <rPr>
        <sz val="10"/>
        <rFont val="Arial Narrow"/>
        <family val="2"/>
        <charset val="238"/>
      </rPr>
      <t>C, kompaktne izvedbe, z vgrajenim integriranim ventilom in priključki za dvocevni sistem , vključno z zapornimi in odzračnimi čepi, protrdilnimi konzolami, v barvi po izbiri arhitekta.</t>
    </r>
  </si>
  <si>
    <t>Dobava in montaža radiatorskih termostatskih glav kot npr. HEIMEIER  za kopalniške radiatorje , komplet s tesnilnim materialom:</t>
  </si>
  <si>
    <t>Stropni hladilni in grelni elementi kot npr. Zehnder Carboline SAIL 600 x 3000mm 3,00 m, obešeni pod strop, za ghlajenje in ogrevanje prostorov. Hladilno - grelni element sestavlja ohišje iz jeklene pločevine z grafitnim polnilom, v katerem je vdelana bakrena cev. Bakrene cevi (ø 10 mm, medosno 100 mm vsaksebi) so vdelane v stisnjen grafit. Ta zagotavlja homogen in hiter prenos toplote s cevi na celotno površino jeklenega ohišja.
Visoko učinkovit element je trdno prilepljen k ohišju iz pocinkane jeklene pločevine. Konci cevi brez izolacije so k ohišju trdno priviti z objemkami za večjo trdnost in kompaktnost. Vidna stran je obarvana z visoko kakovostno drobno strukturirano poliestrsko barvo. Na več mestih jeklenega ohišja so nameščeni karabini za obešanje.
Najvišja operativna temperatura je 50°C (plošče za višje temperature po naročilu), najvišji dovoljeni tlak vode je 10 bar. Toplotna moč hladilno grelnega elementa je testirana po EN 14037 oz. EN 14240.</t>
  </si>
  <si>
    <t>Sistem za obšanje s samozapornimi spojkami za pritrditev pod betonski strop, jeklena pletenica 1,2 mm s končnim zatikom (oddaljenost od stropa 1,00 m).
Sidrni vijaki za beton: šestoglata glava vijaka, betonsko sidro, očesni vijak, vsi sestavni deli so pocinkani.</t>
  </si>
  <si>
    <t>Nastavitveni sistem za CBLGRQ, sestavljen iz navojnega stebla M6x25mm z luknjo 2,5mm in regulacijsko pločico M6.</t>
  </si>
  <si>
    <t>Gibka priključna cev kot npr. Zehnder
DN 10, dolžina 750 mm, 2 hitra spoja 10 mm</t>
  </si>
  <si>
    <t>Gibka priključna cev kot npr. Zehnder
DN 10, dolžina 750 mm, 1 hitri spoj 10 mm in 1 hitri spoj 15 mm</t>
  </si>
  <si>
    <t>Regulator pretoka, kpl.  DN 25</t>
  </si>
  <si>
    <t>Regulator pretoka, kpl.  DN 15</t>
  </si>
  <si>
    <r>
      <t>Regulacija toplovodnih seval:</t>
    </r>
    <r>
      <rPr>
        <sz val="9"/>
        <rFont val="Arial CE"/>
        <family val="2"/>
        <charset val="238"/>
      </rPr>
      <t xml:space="preserve"> Podometna omarica iz inoxa dimenzije 40x30x15cm, z vgrajenim ventilom na motorni pogon DN25 in zapornimi ventili DN25 (3x) ter sobnim termostatom z nastavitvijo temperature prostora, nočnega, dnevnega režima. Vključno ves montažni in pritrdilni material.</t>
    </r>
  </si>
  <si>
    <r>
      <t>Regulacija toplovodnih seval:</t>
    </r>
    <r>
      <rPr>
        <sz val="9"/>
        <rFont val="Arial CE"/>
        <family val="2"/>
        <charset val="238"/>
      </rPr>
      <t xml:space="preserve"> Podometna omarica iz inoxa dimenzije 40x30x15cm, z vgrajenim ventilom na motorni pogon DN15 in zapornimi ventili DN15 (3x) ter sobnim termostatom z nastavitvijo temperature prostora, nočnega, dnevnega režima. Vključno ves montažni in pritrdilni material.</t>
    </r>
  </si>
  <si>
    <t xml:space="preserve">Predizolirane plastične cevi za ogrevanje , kot npr. </t>
  </si>
  <si>
    <t>fi 32x4.4 mm</t>
  </si>
  <si>
    <t>fi 40x5.6 mm</t>
  </si>
  <si>
    <t>Bakrena cev, debelina izolacije kot npr. ARMAFLEX d=19mm, vključno z loki, pritrdilnim ter obešalnim materialom in dvakratnim antikorozijskim premazom s temeljno barvo:</t>
  </si>
  <si>
    <t>fi 15x1 mm</t>
  </si>
  <si>
    <t>fi 22x1,2 mm</t>
  </si>
  <si>
    <t>fi 28x1,2 mm</t>
  </si>
  <si>
    <t>fi 35x1,5 mm</t>
  </si>
  <si>
    <t>DN20</t>
  </si>
  <si>
    <t>Podpore in obešala</t>
  </si>
  <si>
    <t>Izdelava prebojev prebojev in utorov</t>
  </si>
  <si>
    <t>Tlačna preizkušnja ki zajema:</t>
  </si>
  <si>
    <t>*radiatorsko in sevalno ogrevanje</t>
  </si>
  <si>
    <t>Polnjenje sistema z omehčano vodo, ki zajema:</t>
  </si>
  <si>
    <t>Funkcionalni zagon, sheme, smeri pretokov</t>
  </si>
  <si>
    <t>Pripravljalna dela, zarisovanje, pregled</t>
  </si>
  <si>
    <t>Priprava tehnične dokumentacije, projekta za obratovanje in vzdrževanje, projekt izvedenih del</t>
  </si>
  <si>
    <t>REKAPITULACIJA PREZRAČEVANJE:</t>
  </si>
  <si>
    <t xml:space="preserve">Prezračevanje </t>
  </si>
  <si>
    <t>splošno</t>
  </si>
  <si>
    <r>
      <t xml:space="preserve">SKUPAJ </t>
    </r>
    <r>
      <rPr>
        <b/>
        <sz val="10"/>
        <rFont val="Arial CE"/>
        <family val="2"/>
        <charset val="238"/>
      </rPr>
      <t>(PREZRAČEVANJE)</t>
    </r>
    <r>
      <rPr>
        <b/>
        <sz val="12"/>
        <rFont val="Arial CE"/>
        <family val="2"/>
        <charset val="238"/>
      </rPr>
      <t>:</t>
    </r>
  </si>
  <si>
    <t>PREZRAČEVANJE</t>
  </si>
  <si>
    <t>Kompaktna klimatska naprava za dovod in odvod zraka v izoliranem ohišju:</t>
  </si>
  <si>
    <t>zunanja izvedba</t>
  </si>
  <si>
    <t>dvojna izolacija ohišja naprave</t>
  </si>
  <si>
    <t>lovilna posoda za kondenz in notranjost naprave sta narejena v skladu s higienskimi zahtevami po DIN 6022</t>
  </si>
  <si>
    <t>plastični ploščni mejnalnik toplote z visokim izkoristkom, odporen na manjše udarce in kemikalije (detergenti)</t>
  </si>
  <si>
    <t>dovodni in odvodni ventilator s transformatorsko regulacijo hitorsti</t>
  </si>
  <si>
    <t>dovod filter G4</t>
  </si>
  <si>
    <t>odvod filter G4</t>
  </si>
  <si>
    <t>by-pass vgrajen v napravo</t>
  </si>
  <si>
    <t>vodni grelnik vgrajen v napravo</t>
  </si>
  <si>
    <t>črpalna enota R-TPO, ki vključuje: črpalko, 4 potno mešalno pipo s pogonom in zaporne ventile, vse zmontirano v napravi</t>
  </si>
  <si>
    <t>zapiralna loputa za dovedeni zrak</t>
  </si>
  <si>
    <t>zapiralna loputa za odvedeni zrak</t>
  </si>
  <si>
    <t>vrata s tečaji</t>
  </si>
  <si>
    <t>max. dimenzije klimatske naprave: dolžina 2340 mm, širina 1390 mm, višina 610 mm, masa 307 kg</t>
  </si>
  <si>
    <t>izkoristek ploščnega menjalnika toplote je 70%</t>
  </si>
  <si>
    <t>Ventilator dovod:</t>
  </si>
  <si>
    <r>
      <t>Q</t>
    </r>
    <r>
      <rPr>
        <vertAlign val="subscript"/>
        <sz val="9"/>
        <rFont val="Arial"/>
        <family val="2"/>
        <charset val="238"/>
      </rPr>
      <t>dov</t>
    </r>
    <r>
      <rPr>
        <sz val="9"/>
        <rFont val="Arial"/>
        <family val="2"/>
        <charset val="238"/>
      </rPr>
      <t xml:space="preserve"> = 1000 m</t>
    </r>
    <r>
      <rPr>
        <vertAlign val="superscript"/>
        <sz val="9"/>
        <rFont val="Arial"/>
        <family val="2"/>
        <charset val="238"/>
      </rPr>
      <t>3</t>
    </r>
    <r>
      <rPr>
        <sz val="9"/>
        <rFont val="Arial"/>
        <family val="2"/>
        <charset val="238"/>
      </rPr>
      <t>/h</t>
    </r>
  </si>
  <si>
    <r>
      <t>p</t>
    </r>
    <r>
      <rPr>
        <vertAlign val="subscript"/>
        <sz val="9"/>
        <rFont val="Arial"/>
        <family val="2"/>
        <charset val="238"/>
      </rPr>
      <t xml:space="preserve">ext </t>
    </r>
    <r>
      <rPr>
        <sz val="9"/>
        <rFont val="Arial"/>
        <family val="2"/>
        <charset val="238"/>
      </rPr>
      <t>= 220 Pa</t>
    </r>
  </si>
  <si>
    <t>Dejanska moč ventilatorja: 289 W</t>
  </si>
  <si>
    <t>Nazivna moč ventilatorja: 590 W</t>
  </si>
  <si>
    <t>Naziven tok ventilatorja: 2,6 A / 230 V</t>
  </si>
  <si>
    <t>Ventilator odvod:</t>
  </si>
  <si>
    <r>
      <t>Q</t>
    </r>
    <r>
      <rPr>
        <vertAlign val="subscript"/>
        <sz val="9"/>
        <rFont val="Arial"/>
        <family val="2"/>
        <charset val="238"/>
      </rPr>
      <t>odv</t>
    </r>
    <r>
      <rPr>
        <sz val="9"/>
        <rFont val="Arial"/>
        <family val="2"/>
        <charset val="238"/>
      </rPr>
      <t xml:space="preserve"> = 1000 m</t>
    </r>
    <r>
      <rPr>
        <vertAlign val="superscript"/>
        <sz val="9"/>
        <rFont val="Arial"/>
        <family val="2"/>
        <charset val="238"/>
      </rPr>
      <t>3</t>
    </r>
    <r>
      <rPr>
        <sz val="9"/>
        <rFont val="Arial"/>
        <family val="2"/>
        <charset val="238"/>
      </rPr>
      <t>/h</t>
    </r>
  </si>
  <si>
    <t>Grelnik:</t>
  </si>
  <si>
    <r>
      <t>P</t>
    </r>
    <r>
      <rPr>
        <vertAlign val="subscript"/>
        <sz val="9"/>
        <rFont val="Arial"/>
        <family val="2"/>
        <charset val="238"/>
      </rPr>
      <t>gr</t>
    </r>
    <r>
      <rPr>
        <sz val="9"/>
        <rFont val="Arial"/>
        <family val="2"/>
        <charset val="238"/>
      </rPr>
      <t xml:space="preserve"> = 3,9 kW</t>
    </r>
  </si>
  <si>
    <r>
      <t>T</t>
    </r>
    <r>
      <rPr>
        <vertAlign val="subscript"/>
        <sz val="9"/>
        <rFont val="Arial"/>
        <family val="2"/>
        <charset val="238"/>
      </rPr>
      <t>vode</t>
    </r>
    <r>
      <rPr>
        <sz val="9"/>
        <rFont val="Arial"/>
        <family val="2"/>
        <charset val="238"/>
      </rPr>
      <t xml:space="preserve"> = 55/45</t>
    </r>
    <r>
      <rPr>
        <vertAlign val="superscript"/>
        <sz val="9"/>
        <rFont val="Arial"/>
        <family val="2"/>
        <charset val="238"/>
      </rPr>
      <t>o</t>
    </r>
    <r>
      <rPr>
        <sz val="9"/>
        <rFont val="Arial"/>
        <family val="2"/>
        <charset val="238"/>
      </rPr>
      <t>C</t>
    </r>
  </si>
  <si>
    <t>Kanalski dušilnik zvoka na dovodu in odvodu dimenzije fi 355mm, L=1000mm</t>
  </si>
  <si>
    <t>Regulacijski sistem</t>
  </si>
  <si>
    <t>zajeto v točki 1</t>
  </si>
  <si>
    <t>Ustreza krmilno-nadzorni sistem proizvajalca klimatske naprave, ki zajema električno omaro s krmilnim in močnostnim delom zmontirano na napravo, periferno opremo (tipala, pogone, diferenčne merilnike tlaka, termostate), možnost daljinskega upravljanja preko upravljalne konzole z zaslonom, možnost priklopa na CNS, navodila za ožičenje, uporabo in servisiranje ter zagon.</t>
  </si>
  <si>
    <t>Upravljalna konzola zmontirana v prostoru omogoča izpis in nastavitev obratovalnih parametrov:</t>
  </si>
  <si>
    <t>• temperatura vtočnega zraka, odtočnega zraka, prostorskega zraka,</t>
  </si>
  <si>
    <t>• hitrost delovanja dovodnega in odvodnega ventilatorja,</t>
  </si>
  <si>
    <t>• parametri grelnega/hladilnega režima delovanja,</t>
  </si>
  <si>
    <t>• delovanje po tedenskem programu ali ročna izbira obratovalnih parametrov,</t>
  </si>
  <si>
    <t>• nastavitev tedenskega programa delovanja,</t>
  </si>
  <si>
    <t>• diagnosticiranje alarmov.</t>
  </si>
  <si>
    <t>Posebne regulacijske zahteve:</t>
  </si>
  <si>
    <t>• regulacija hitrosti</t>
  </si>
  <si>
    <t>• zvezna regulacija pretoka - konst. pretok</t>
  </si>
  <si>
    <t>• konstantna temperatura vpiha pri gretju</t>
  </si>
  <si>
    <t>Ožičenje zunanjih elementov klimatske naprave</t>
  </si>
  <si>
    <t>• Ožičenje med klimatsko napravo in regulacijsko omaro v prostoru strojnice na razdalji do 5 m.</t>
  </si>
  <si>
    <t>Odvodni ventilator, skupaj z montažnim materialom, za odvod zraka</t>
  </si>
  <si>
    <r>
      <t>q=90m</t>
    </r>
    <r>
      <rPr>
        <vertAlign val="superscript"/>
        <sz val="9"/>
        <rFont val="Arial CE"/>
        <family val="2"/>
        <charset val="238"/>
      </rPr>
      <t>3</t>
    </r>
    <r>
      <rPr>
        <sz val="9"/>
        <rFont val="Arial CE"/>
        <family val="2"/>
        <charset val="238"/>
      </rPr>
      <t xml:space="preserve">/h, </t>
    </r>
    <r>
      <rPr>
        <sz val="9"/>
        <rFont val="Symbol"/>
        <family val="1"/>
        <charset val="2"/>
      </rPr>
      <t>D</t>
    </r>
    <r>
      <rPr>
        <sz val="9"/>
        <rFont val="Arial CE"/>
        <family val="2"/>
        <charset val="238"/>
      </rPr>
      <t>p=50Pa, 45dB (A)</t>
    </r>
  </si>
  <si>
    <t>1x230 V</t>
  </si>
  <si>
    <t>0,074 kW</t>
  </si>
  <si>
    <t>tipska samodvižna žaluzija</t>
  </si>
  <si>
    <t>vklop s stikalom</t>
  </si>
  <si>
    <t>Aluminjaste rešetke z priključno komoro, z nastavkom za regulacijo pretočne količine in smeri zraka, za dovod in odvod zraka</t>
  </si>
  <si>
    <t xml:space="preserve">AR-1/F, 425x125 mm </t>
  </si>
  <si>
    <t xml:space="preserve">AR-1/G, 425x225 mm </t>
  </si>
  <si>
    <t>Vratne aluminjaste rešetke   za odvod/dovod zraka v prostorih</t>
  </si>
  <si>
    <t xml:space="preserve">AR-4/P, 425x225 mm </t>
  </si>
  <si>
    <t>Jeklene zaščitne rešetke za vgradnjo na kanal</t>
  </si>
  <si>
    <r>
      <t>f</t>
    </r>
    <r>
      <rPr>
        <sz val="9"/>
        <rFont val="Arial CE"/>
        <family val="2"/>
        <charset val="238"/>
      </rPr>
      <t>350</t>
    </r>
  </si>
  <si>
    <t>Strešna kapa za prezračevanje - kompletno z obrobo</t>
  </si>
  <si>
    <r>
      <t>f</t>
    </r>
    <r>
      <rPr>
        <sz val="9"/>
        <rFont val="Arial CE"/>
        <family val="2"/>
        <charset val="238"/>
      </rPr>
      <t>100</t>
    </r>
  </si>
  <si>
    <r>
      <t xml:space="preserve">Kanali za dovod in odvod zraka, izdelani iz pocinkane jeklene pločevine debeline po DIN 24190 in 24191 (11.85), stopnje 10 (± 1000 Pa), oblike F (vzdolžno zarobljeni),  skupaj s fazonskimi kosi, vodilnimi usmerniki v lokih, </t>
    </r>
    <r>
      <rPr>
        <b/>
        <sz val="9"/>
        <rFont val="Arial CE"/>
        <family val="2"/>
        <charset val="238"/>
      </rPr>
      <t>regulacijskimi loputami v odcepih</t>
    </r>
    <r>
      <rPr>
        <sz val="9"/>
        <rFont val="Arial CE"/>
        <family val="2"/>
        <charset val="238"/>
      </rPr>
      <t>, prirobnicami, tesnili in materialom za spajanje. Zračni kanali naj bodo pri večjih nazivnih velikostih diagonalno izbočeni ali ojačani z blagim izmeničnim vbočenjem in izbočenjem. Zračni kanali morajo biti izdelani razreda tesnosti II. po DIN V 24194, 2.del.,                               ROČNE REGULACIJSKE LOPUTE NA ODCEPIH</t>
    </r>
  </si>
  <si>
    <t xml:space="preserve">Nosilna konstrukcija prezračevanje, izdelana iz jeklenih profilov, antikorozijsko zaščitena, skupaj s podporami in obešali za kanalski razvod </t>
  </si>
  <si>
    <t xml:space="preserve">Izolacija kanalov zunanji za odvod zraka, kot npr. Armstrong Armaflax AC, v ploščah debeline 9 mm, komplet s pritrdilnim materialom </t>
  </si>
  <si>
    <r>
      <t>m</t>
    </r>
    <r>
      <rPr>
        <vertAlign val="superscript"/>
        <sz val="9"/>
        <rFont val="Arial CE"/>
        <family val="2"/>
        <charset val="238"/>
      </rPr>
      <t>2</t>
    </r>
  </si>
  <si>
    <t>Izolacija kanalov, ki potekajo zunaj objekta, kot npr. Tervol-kamena volna, debeline 50mm v Al-u oklepu</t>
  </si>
  <si>
    <t>Trda guma za preprečevanje prenosa vibracij, za montažo pod klimate, debeline 2 cm</t>
  </si>
  <si>
    <t>m2</t>
  </si>
  <si>
    <t>Elektro priključki klimatov, ventilatorjev (brez elektro kablov)</t>
  </si>
  <si>
    <t>kompl</t>
  </si>
  <si>
    <t>Izdelava manjših stenskih prebojev, utorov in prebojev skozi zid</t>
  </si>
  <si>
    <t>Volumska nastavitev rešetk in ventilov</t>
  </si>
  <si>
    <t>Funkcionalni zagon, meritve prezračevanja sheme,</t>
  </si>
  <si>
    <t>Preizkus tesnosti kanalske mreže z dimom</t>
  </si>
  <si>
    <t>Priprava dokumentacije, navodil za obrat. in vzdrž., projekt PID</t>
  </si>
  <si>
    <t>Izvajalec del je pred oddajo ponudbe dolžan preveriti ustreznost popisov in izmer del, glede na vse projekte, ki so mu na vpogled pri investitorju ali(in) projektantu. V primeru odstopanj, je le-te dolžan zajeti: ločeno ali kot razna dela.</t>
  </si>
  <si>
    <t xml:space="preserve">Perforirane barvane mediapan plošče na steni </t>
  </si>
  <si>
    <t>Nevzporedne z nasprotno steno in nosilno konstrukcijo</t>
  </si>
  <si>
    <t>Debelina 20mm na podkonstrukciji</t>
  </si>
  <si>
    <t>Odmik od stene je 3 do 30cm. Izklon najmanj 7˙</t>
  </si>
  <si>
    <t>Plošče naj ne bodo ožje od 40cm</t>
  </si>
  <si>
    <t>Zrakotesen volumen</t>
  </si>
  <si>
    <t>Razmik med luknjami 64mm in 32mm</t>
  </si>
  <si>
    <t>Premer lukenj 5mm</t>
  </si>
  <si>
    <t>30% v gostejšem rastru, 70% v redkejšem rastru</t>
  </si>
  <si>
    <t>Paneli so pritrjeni zrakotesno - vsak panel samostojna škatla</t>
  </si>
  <si>
    <t>Stiki silikonizirani</t>
  </si>
  <si>
    <t>'Nevidno'' pritrjevanje na podkonstrukcijo</t>
  </si>
  <si>
    <t>Kovinska podkonstrukcija</t>
  </si>
  <si>
    <t>Prototip/Delavniške risbe potrdi odg.proj.arh.</t>
  </si>
  <si>
    <t>Polne furnirane mediapan plošče na steni</t>
  </si>
  <si>
    <t>Plošče naj ne bodo ožje od 40cm, raster vsaj 40cm</t>
  </si>
  <si>
    <t>Furnir hrast črta, furnirano v vertikalni smeri</t>
  </si>
  <si>
    <t xml:space="preserve">Vsi robovi furniranih površin zaključeni z masivnimi </t>
  </si>
  <si>
    <t>nalimki - hrast</t>
  </si>
  <si>
    <t>Vsi leseni deli so zaščiteni z mat akrilnim lakom, ki</t>
  </si>
  <si>
    <t>ne zalije por</t>
  </si>
  <si>
    <t>Kovinska podkonstrukcija prašno barvana</t>
  </si>
  <si>
    <t>LESENA MASIVNA KLOP S KOVINSKIM 
PODNOŽJEM V DVORANI Klop v dvorani 40/140cm. Masivna lepljena hrastova sedalna površina debeline 4 cm. Brez naslonjala, na koncih krožno zaključena. Klop je lakirana z mat akrilnim lakom, ki ne zalije por. Podnožje je kovinsko in prašno barvano po barvni študiji. Profili dimenzij 40/12mm. Noge klopi so zaključene s potopljenimi plastičnimi čepi.  Podnožje prilagojeno za sestavljanje klopi eno ob drugo.  Podnožje prilagojeno za nalaganje - shranjevanje klopi ena na drugo. Prototip/Delavniške risbe potrdi odg.proj.arh.</t>
  </si>
  <si>
    <t>LESEN MASIVNI VEČNAMENSKI PULT S KOVINSKIM PODNOŽJEM V DVORANI
- 2X masivna lepljena hrastova površina 50/50 cm debeline 4 cm, Višina 110cm
- Leseni ploskvi na koncih krožno zaključeni
- Pult je lakiran z mat akrilnim lakom, ki ne zalije por
- Podnožje je kovinsko in prašno barvano po barvni študiji
- Profili dimenzij 40/12mm
- Noge klopi so zaključene s potopljenimi plastičnimi čepi
- Podnožje prilagojeno za sestavljanje pulta enega ob drugega
- Podnožje prilagojeno za nalaganje - shranjevanje pultai enega na drugega
- Prototip/Delavniške risbe potrdi odg.proj.arh.</t>
  </si>
  <si>
    <t>VERSKI SIMBOL KRIŽ - SAMOSTOJEČI</t>
  </si>
  <si>
    <t xml:space="preserve">
- Višina 272 cm - enaka višini akustičnih panelov
- Širina 180 cm
- Kovinska prašno barvana konstrukcija iz ploščatih profilov
- Pravokoten prerez 12/100mm  
- Podnožje - ploščati kovinski podstavek dim 600/600/10mm. 
- V vertikalni del križa je v dolžini cca 180cm vstavljeno 
  polnilo iz lepljenega hrastovega lesa
- Lakiran z mat akrilnim lakom, ki ne zalije por
- Leseno polnilo je na spodnjem delu polkrožno zaključeno.- Prototip/Delavniške risbe potrdi odg.proj.arh.</t>
  </si>
  <si>
    <t>LCD Ekran 139cm Povezava z računalnikom za predvajanje oglasov, filmi pogrebov</t>
  </si>
  <si>
    <t>Tipski koši za smeti. Kovinske enostavne sodobne  izvedbe. V primeru, da ni na razpolago bele barve se prebarvajo.</t>
  </si>
  <si>
    <t>Stojalo za dežnike. Kovinske enostavne sodobne  izvedbe. V primeru, da ni na razpolago bele barve se prebarvajo.</t>
  </si>
  <si>
    <t>Računalniška in avdiovizuelna oprema za komandno sobo - Zvočno in video spremljanje pogreba.</t>
  </si>
  <si>
    <t>MIZA IZ MELANITNIH PLOŠČ (Max compact ali enakovredno) NA KOVINSKI PODKONSTRUCKIJI
- Debelina 13mm ali po navodilu proizvajalca
- Vodoodporne plošče in podkonstrukcija 
- Dim. cca 75/250cm prilagojena geometriji prostora
- Podkonstrukcija kovinska konzolna pritrjena v vidni beton
- Prepreči se krušenje vidnega betona
- Prototip/Delavniške risbe potrdi odg.proj.arh.
- Barva in tip melanitnih plošč in podkonstrukcije po barvni študiji</t>
  </si>
  <si>
    <t>POLICE IZ MELANITNIH PLOŠČ (Max compact ali enakovredno) NA KOVINSKI PODKONSTRUCKIJI
- Debelina 13mm ali po navodilu proizvajalca
- Vodoodporne plošče in podkonstrukcija 
- Dim. cca 30/160cm prilagojena geometriji prostora
- Podkonstrukcija kovinska konzolna pritrjena v vidni beton
- Prepreči se krušenje vidnega betona
- Prototip/Delavniške risbe potrdi odg.proj.arh.
- Barva in tip melanitnih plošč in podkonstrukcije po barvni študiji</t>
  </si>
  <si>
    <t>Stol tipske izvedbe z naslonom in sedalom iz plastike v barvi po barvni študiji, kovinsko podnožje.  Gumjasti čepi podnožja. Srednji cenovni razred do 75 EUR</t>
  </si>
  <si>
    <t>OMARA IZ MELANITNIH PLOŠČ (Max compact ali enakovredno)
Z DVOKRILNIMI VRATI IN POLICAMI NA KOVINSKI PODKONSTRUCKIJI
- Debelina 13mm ali po navodilu proizvajalca
- Vodoodporne plošče in podkonstrukcija 
- Dim. 90/50/220cm 
- Višinsko nastavljive police
- Podkonstrukcija kovinska inox - 8 cm dvignjena od tal   po navodilih proizvajalca
- Prototip/Delavniške risbe potrdi odg.proj.arh.
- Ročaji in ključavnica v inox izvedbi. Tip potrdi odg. proj. arh.
- Barva in tip melanitnih plošč, podkonstrukcije in ročajev po barvni študiji</t>
  </si>
  <si>
    <t>MIZA TIPSKE IZVEDBE  (npr.Max compact ali podobno) NA KOVINSKI PODKONSTRUCKIJI
- dim 70/70cm
- Vodoodporni materiali - melanitne plošče
- Podkonstrukcija kovinska
- Gumjasti čepi podnožja
- Prototip/Delavniške risbe potrdi odg.proj.arh
- Barva po barvni študiji</t>
  </si>
  <si>
    <t>OMARA ZA ČISTILA IZ MELANITNIH PLOŠČ 
(Max compact ali enakovredno) NA KOVINSKI PODKONSTRUCKIJI
- Omara razdeljena na predelek s policami 60cm in predelek za metle, sesalec, itd. 90cm
- Debelina 13mm ali po navodilu proizvajalca
- Vodoodporne plošče in podkonstrukcija 
- Dim. 150/60/220cm 
- Višinsko nastavljive police
- Podkonstrukcija kovinska inox - 8 cm dvignjena od tal - po navodilih proizvajalca
- Prototip/Delavniške risbe potrdi odg.proj.arh.
- Ročaji in ključavnica v inox izvedbi. Tip potrdi odg. proj. arh.
- Barva in tip melanitnih plošč, podkonstrukcije in ročajev po barvni študiji</t>
  </si>
  <si>
    <t xml:space="preserve"> SET OMAR IZ MELANITNIH PLOŠČ 
(Max compact ali enakovredno) NA KOVINSKI PODKONSTRUCKIJI
- Omara razdeljena na 4 predelke
- Debelina 13mm ali po navodilu proizvajalca
- Vodoodporne plošče in podkonstrukcija 
- Dim. 4 X 55//30/220cm 
- Višinsko nastavljive police
- Podkonstrukcija kovinska inox - 8 cm dvignjena od tal  po navodilih proizvajalca
- Prototip/Delavniške risbe potrdi odg.proj.arh.
- Ročaji in ključavnica v inox izvedbi. Tip potrdi odg. proj. arh.
- Barva in tip melanitnih plošč, podkonstrukcije in ročajev po barvni študiji</t>
  </si>
  <si>
    <t>GARDEROBNE OMARICE IZ MELANITNIH 
PLOŠČ (Max compact ali enakovredno) 
NA KOVINSKI PODKONSTRUKCIJI
- Dimenzije  7x40/60cm
- Višina 220cm
- Omare imajo predelka za delovno in osebno obleko
   ter polico za čevlje z vložkom za odcejanje vode
- Podkonstrukcija kovinska inox - 8 cm dvignjena od tal - po navodilih proizvajalca
- Prototip/Delavniške risbe potrdi odg.proj.arh.
- Ročaji in ključavnica v inox izvedbi. Tip potrdi odg. proj. arh.
- Barva in tip melanitnih plošč, podkonstrukcije in ročajev po barvni študiji</t>
  </si>
  <si>
    <t>ŽALNI ODER IZ TONALITNIH PLOŠČ NA  
 KOVINSKI PODKONSTRUKCIJI
-Dimenzije se prilgaodijo izvedenemu stanju žalnice - odmik žalnega odra od vseh sten in vrat je 10cm
-Tlorisna, čelna in obe stranski ploskvi so iz fino poliranega tonalita debeline 3cm
- Kamnite ploskve so nevidno fiksirane na kovinsko 
  korozijsko zaščiteno podkonstrukcijo
- Na stikih so plošče rezane pod kotom 45 stopinj
- Prototip/Delavniške risbe potrdi odg.proj.arh.</t>
  </si>
  <si>
    <t>ROLO NA ELEKTRIČNI POGON Z VODILI IN MASKO 
-Dimenzije se prilgaodijo izvedenemu stanju žalnice - širina roloja je enaka širini svetlobnika - cca 320cm
 -Rolo je vgrajen na višini 300cm
- Montaža v vidni beton se izvede ''skrito''
- Prototip/Delavniške risbe potrdi odg.proj.arh.
- Barva platna po barvni študiji</t>
  </si>
  <si>
    <t>LESENA MASIVNA KLOP V ŽALNICAH 
NA KOVINSKI KONZOLNI PODKONSTRUKCIJI
- Globina sedišča je 40cm 
- Dolžina se prilagodi glede na izvedeno stanje - glej načrte 
- Brez naslonjala, na koncih krožno zaključena
- Klop je lakirana z mat akrilnim lakom, ki ne zalije por
- Podkonstrukcija je kovinska in prašno barvana po barvni študiji
- Pritrjevanje konzolno v vidni beton 
- Potrebno preprečiti krušenje vidnega betona
- Prototip/Delavniške risbe potrdi odg.proj.arh.</t>
  </si>
  <si>
    <t>ZUNANJA LESENA MASIVNA KLOP PRED ŽALNICO NA KOVINSKI KONZOLNI PODKONSTRUKCIJI
- Globina sedišča je 40cm 
- Dolžina se prilagodi glede na izvedeno stanje - glej načrte 
- Brez naslonjala, na koncih krožno zaključena
- Klop je lakirana z mat akrilnim lakom, ki ne zalije por - Lak primeren za zunanjost
- Podkonstrukcija je kovinska cinkana in prašno barvana po barvni študiji
- Konzolni profili so speljani točkovno preko obešene fasade (16cm)
- Potrebno je uskladiti montažo klopi z montažo fasade
- Prototip/Delavniške risbe potrdi odg.proj.arh.</t>
  </si>
  <si>
    <t>KUHINJSKI PULT IN POLICE IZ MELANITNIH PLOŠČ (Max compact ali enakovredno) 
NA KOVINSKI KONZOLNI PODKONSTRUKCIJI
- dimenzije 320/60cm
- Inox umivalno korito z inox odtočnimi cevmi, ki so vidne
- Štedilnik 2 steklokeramični plošči z zaščito pod pultom
- Konzolne police dimenzije 203/40cm iz melanitnih plošč na kovinski podkonstrukciji sidrani v vidni beton.
- Elementi segajo do višine 220cm
- Ozadje (Hrbet) med delovno površino in polico po celotni steni (tudi pod oknom in naprej), ter sprednja maska pulta sta melanitne plošče
- Vodoodporne plošče in podkonstrukcija 
- Prototip/Delavniške risbe potrdi odg.proj.arh.
- Barva in tip melanitnih plošč, podkonstrukcije po barvni študiji</t>
  </si>
  <si>
    <t>MIZA TIPSKE IZVEDBE  (npr.Max compact ali podobno) NA KOVINSKI PODKONSTRUCKIJI
- dim 120/70cm
- Vodoodporni materiali - melanitne plošče
- Podkonstrukcija kovinska
- Gumjasti čepi podnožja
- Prototip/Delavniške risbe potrdi odg.proj.arh
- Barva po barvni študiji</t>
  </si>
  <si>
    <t>INOX TIPSKI TOČKOVNI OBEŠALNIKI ZA OBLEKE
- primerni za montažo na melanitne 
  plošče oziroma vidni beton
- tip potrdi odg. proj. arh.</t>
  </si>
  <si>
    <t>Voziček za transport opreme, kovinsko ohišje, lesena odlagalna površina. Gumjasta vrtljiva kolesa. Kovinski ročaj. Dim cca platoja 160/100</t>
  </si>
  <si>
    <t>ZUNANJOST</t>
  </si>
  <si>
    <t>ZUNANJI ZVON
- Stojalo je iz pocinkane
 in prašno barvane pločevine.
- Barva po barvni študiji
- Ploščati profili deb. 12mm 
- Višina je 272cm na koto tal
- Prototip/Delavniške risbe potrdi odg.proj.arh</t>
  </si>
  <si>
    <t>Tabla za napis pokojnega dim 12/24cm, kovinski okvir in stekleno čelo. Možnost enostavne menjave vsebine. Primerno za zunanjost.Tip potrdi odg. proj. arh.</t>
  </si>
  <si>
    <t>2 LESENI POLICI V DVORANI
- Masivna lepljena hrastova površina debeline 4 cm       - Dimenzije 80/30cm
- Vsi  deli so zaščiteni z mat akrilnim lakom, ki ne zalije por.
- Podkonstrukcija je kovinska. Konzole se skrite v debelini police.
- Podkonstrukcija se pritrdi v vidni beton. 
- Vidni betoni ne smejo biti poškodovani
- Polica po oknom O7 je zaključena z oglatimi robovi. druga polica je zaključena polkrožno. (Glej načrte)       - Prototip/Delavniške risbe potrdi odg.proj.arh</t>
  </si>
  <si>
    <t>Oglasna tabla za obveščanje dimenzije A3, kovinski okvir in stekleno čelo. Možnost enostavne menjave vsebine. Primerno za zunanjost. Tip potrdi odg. proj. arh.</t>
  </si>
  <si>
    <t>znesek</t>
  </si>
  <si>
    <t>PROJEKTANTSKI NADZOR</t>
  </si>
  <si>
    <t>Projektantski nadzor</t>
  </si>
  <si>
    <t>Skupaj projektantski nadzor:</t>
  </si>
  <si>
    <t>01.01</t>
  </si>
  <si>
    <t>SKUPAJ PROJEKTANTSKI NADZOR</t>
  </si>
  <si>
    <t>Dobava in montaža barvanih vlaknocementnih plošč na obstoječo fasado. Plošče so montirane z odmikom 1 cm od obst.fasade</t>
  </si>
  <si>
    <t xml:space="preserve">Obloga arm.bet.temeljnih nastavkov z XPS polistirenom, vodoodpornim deb. 100 mm </t>
  </si>
  <si>
    <t>Dobava in izdelava fasade od kote 1,20 m više, toplotno izolirane z XPS polistiren, deb. 10 cm, zaščita izolacije z mrežico in 2x sloj malte, obloga s vlaknocementnimi barvanimi ploščami, plošče so montirane na zaščitno površino malte z cca 1 cm odmikom, stiki med ploščami so kitani s trajnoelast.kitom, površina fasade se izvede v načinu dveh debelin (po shemi v projektu)</t>
  </si>
  <si>
    <t>Dobava in izdelava fasade od 0,00 - 1,20 m (cokl), toplotno izolirane z XPS polistiren, vodoodporen, deb. 10 cm, zaščita izolacije z mrežico in 2x sloj malta, obloga s vlaknocementnimi barvanimi ploščami, topi spoj plošč se kita s trajnoelast.kitom, plošče so montirane na zaščitno površino malte z cca 1 cm odmikom.</t>
  </si>
  <si>
    <t>VIDEO NADZOR</t>
  </si>
  <si>
    <t>PCI DVR 16-kanalni digitalni snemalnik video standard PAL; podpora za IP kamere, tip opreme kot npr. Geovision</t>
  </si>
  <si>
    <t xml:space="preserve"> -podometni izplakovalnega kotlička kot npr. Geberit z dotočno in</t>
  </si>
  <si>
    <t>odtočno armaturo, ter aktivirno tipko</t>
  </si>
  <si>
    <t xml:space="preserve"> -nosilna konstrukcija za wc školjko</t>
  </si>
  <si>
    <t xml:space="preserve"> -kotnega ventila DN15 vključno z zidno rozeto in</t>
  </si>
  <si>
    <t xml:space="preserve">vezno pokromano cevko premera 10 mm dolžine cca. 30cm </t>
  </si>
  <si>
    <t xml:space="preserve"> -tesnilne gumi manšete s pritrdilnimi vijaki in pokrivnimi kapami</t>
  </si>
  <si>
    <t xml:space="preserve"> -montažnega in tesnilnega materiala</t>
  </si>
  <si>
    <t>Kompletno stranišče prilagojeno invalidom sestoječe iz:</t>
  </si>
  <si>
    <t>Pisoar:</t>
  </si>
  <si>
    <t>*kljunasti izplakovalni stenski pisuar iz sanitrne keramike</t>
  </si>
  <si>
    <t>*senzorski izplakovalnik kot npr. Geberit, magnetni ventil in ploščico v krom barvi</t>
  </si>
  <si>
    <t xml:space="preserve">*odtok-zakrit kot npr. Gaberit </t>
  </si>
  <si>
    <t>*pritrdilni in tesnilni material</t>
  </si>
  <si>
    <t>Umivalnik:(cca 50x40cm )</t>
  </si>
  <si>
    <t>*umivalnik</t>
  </si>
  <si>
    <t>*polnoga</t>
  </si>
  <si>
    <t>*enoročna mešalna baterija kot npr. Armal</t>
  </si>
  <si>
    <t>*inox sifon z rozeto</t>
  </si>
  <si>
    <t>Umivalnik:prilagojen invalidom (cca 50x40cm )</t>
  </si>
  <si>
    <t>Tuš kad 90x90cm s tuš kabino, s podometno armaturo</t>
  </si>
  <si>
    <t>za tuš kad  z gibljivo cevjo, prho,</t>
  </si>
  <si>
    <t>sifonom za tuš kad, ves pritrdilni in priključni material</t>
  </si>
  <si>
    <t>Priključki in oprema za pom. korito - podpultni priključki:</t>
  </si>
  <si>
    <t xml:space="preserve"> -enoročna stoječa mešalna baterija kot npr. Armal DN15 z premičnim in podaljšnim izlivom</t>
  </si>
  <si>
    <t xml:space="preserve">-kotna regulirna ventila DN15 in  gibki povezovalni cevi oplaščeni z Niro pletenicami </t>
  </si>
  <si>
    <t>-kromiran medeninast odtočni ventil DN32</t>
  </si>
  <si>
    <t xml:space="preserve"> -inox sifon DN32</t>
  </si>
  <si>
    <t>Kompletni trokadero (prostor čistila) sestoječ iz:</t>
  </si>
  <si>
    <t xml:space="preserve"> -korita izdelanega iz sanitarne keramike kot npr. Dolomite</t>
  </si>
  <si>
    <t xml:space="preserve"> -enoročne stoječe mešalne baterije za toplo in hladno vodo kot npr. Armal</t>
  </si>
  <si>
    <t xml:space="preserve"> -dveh kotnih podometnih ventilov DN15 vključno z </t>
  </si>
  <si>
    <t xml:space="preserve">zidno rozeto in vezno pokromano cevko premera 10 mm </t>
  </si>
  <si>
    <t xml:space="preserve">dolžine cca. 30 cm (2 x)  </t>
  </si>
  <si>
    <t xml:space="preserve"> -PVC sifona, pritrdilnih vijakov, podložk in tesnilnega materiala</t>
  </si>
  <si>
    <t xml:space="preserve"> -PE priključnega kolena DN100</t>
  </si>
  <si>
    <t>Ogledalo pri umivalniku, kompletno z vijaki in  plastičnimi vložki</t>
  </si>
  <si>
    <t>Ogledalo pri umivalniku prilagojeno invalidom, kompletno z vijaki in  plastičnimi vložki</t>
  </si>
  <si>
    <t>Dobava in montaža stene iz laminatnih plošč (Maxcompact) na inox podkonstrukciji: Stene S1 l=3,147 m z vrati dim. 90x220 cm, desna</t>
  </si>
  <si>
    <t>Dobava in montaža stene iz laminatnih plošč (Maxcompact) na inox podkonstrukciji: Stene S3 l=4,35 m z dvojnimi vrati 90x220 cm, leva in desna</t>
  </si>
  <si>
    <t>Dobava in montaža stene iz laminatnih plošč (Maxcompact) na inox podkonstrukciji: Stene S4 l=2,08 m z vrati 90x220 cm, desna</t>
  </si>
  <si>
    <t>Dobava in montaža stene iz laminatnih plošč (Maxcompact) na inox podkonstrukciji: Stene S6 l=3,351 m z dvojnimi vrati 90x220 cm, leva</t>
  </si>
  <si>
    <r>
      <t>Dobava in  zrakotesna montaža PVC enokril.okna O1 na vidni beton. PVC okenski okvirji iz več komor, okenske police iz alu.pločevine prašno barvane, Uw okna je 1,4 W/m</t>
    </r>
    <r>
      <rPr>
        <vertAlign val="superscript"/>
        <sz val="10"/>
        <rFont val="Arial"/>
        <family val="2"/>
        <charset val="238"/>
      </rPr>
      <t>2</t>
    </r>
    <r>
      <rPr>
        <sz val="10"/>
        <rFont val="Arial"/>
        <family val="2"/>
        <charset val="238"/>
      </rPr>
      <t>k. Dim.okna 100x180 cm</t>
    </r>
  </si>
  <si>
    <r>
      <t>Dobava in  zrakotesna montaža PVC enodel.okna O2 na vidni beton. PVC okenski okvirji iz več komor, okenske police iz alu.pločevine prašno barvane, Uw okna je 1,4 W/m</t>
    </r>
    <r>
      <rPr>
        <vertAlign val="superscript"/>
        <sz val="10"/>
        <rFont val="Arial"/>
        <family val="2"/>
        <charset val="238"/>
      </rPr>
      <t>2</t>
    </r>
    <r>
      <rPr>
        <sz val="10"/>
        <rFont val="Arial"/>
        <family val="2"/>
        <charset val="238"/>
      </rPr>
      <t>k. Dim.okna 180x100 cm</t>
    </r>
  </si>
  <si>
    <r>
      <t>Dobava in  zrakotesna montaža PVC enodel.okna O3 na vidni beton. PVC okenski okvirji iz več komor, okenske police iz alu.pločevine prašno barvane, Uw okna je 1,4 W/m</t>
    </r>
    <r>
      <rPr>
        <vertAlign val="superscript"/>
        <sz val="10"/>
        <rFont val="Arial"/>
        <family val="2"/>
        <charset val="238"/>
      </rPr>
      <t>2</t>
    </r>
    <r>
      <rPr>
        <sz val="10"/>
        <rFont val="Arial"/>
        <family val="2"/>
        <charset val="238"/>
      </rPr>
      <t>k. Dim.okna 50x280 cm</t>
    </r>
  </si>
  <si>
    <r>
      <t>Dobava in  zrakotesna montaža PVC enodel.okna O4 na vidni beton. PVC okenski okvirji iz več komor, okenske police iz alu.pločevine prašno barvane, Uw okna je 1,4 W/m</t>
    </r>
    <r>
      <rPr>
        <vertAlign val="superscript"/>
        <sz val="10"/>
        <rFont val="Arial"/>
        <family val="2"/>
        <charset val="238"/>
      </rPr>
      <t>2</t>
    </r>
    <r>
      <rPr>
        <sz val="10"/>
        <rFont val="Arial"/>
        <family val="2"/>
        <charset val="238"/>
      </rPr>
      <t>k. Dim.okna 140x280 cm</t>
    </r>
  </si>
  <si>
    <r>
      <t>Dobava in  zrakotesna montaža ALU večdel.steklena pomična stena O5 na vidni beton. ALU okenski okvirji iz več komor, okenske police iz alu.pločevine prašno barvane, Uw okna je 1,4 W/m</t>
    </r>
    <r>
      <rPr>
        <vertAlign val="superscript"/>
        <sz val="10"/>
        <rFont val="Arial"/>
        <family val="2"/>
        <charset val="238"/>
      </rPr>
      <t>2</t>
    </r>
    <r>
      <rPr>
        <sz val="10"/>
        <rFont val="Arial"/>
        <family val="2"/>
        <charset val="238"/>
      </rPr>
      <t>k. Dim.stene 759x410/425 cm, izdelava po detajlu v projektu</t>
    </r>
  </si>
  <si>
    <r>
      <t>Dobava in  zrakotesna montaža ALU večdel.steklena pomična stena O6 na vidni beton. ALU okenski okvirji iz več komor, okenske police iz alu.pločevine prašno barvane, Uw okna je 1,4 W/m</t>
    </r>
    <r>
      <rPr>
        <vertAlign val="superscript"/>
        <sz val="10"/>
        <rFont val="Arial"/>
        <family val="2"/>
        <charset val="238"/>
      </rPr>
      <t>2</t>
    </r>
    <r>
      <rPr>
        <sz val="10"/>
        <rFont val="Arial"/>
        <family val="2"/>
        <charset val="238"/>
      </rPr>
      <t>k. Dim.stene 1.1827x425 cm, izdelava po detajlu v projektu</t>
    </r>
  </si>
  <si>
    <r>
      <t>Dobava in  zrakotesna montaža ALU zunanjih vrat ZV1 na vidni beton. Uw vrat je 1,6 W/m</t>
    </r>
    <r>
      <rPr>
        <vertAlign val="superscript"/>
        <sz val="10"/>
        <rFont val="Arial"/>
        <family val="2"/>
        <charset val="238"/>
      </rPr>
      <t>2</t>
    </r>
    <r>
      <rPr>
        <sz val="10"/>
        <rFont val="Arial"/>
        <family val="2"/>
        <charset val="238"/>
      </rPr>
      <t>k. Dvokrilna polna vrata dim. 280x262 cm, po detajlu v projektu.</t>
    </r>
  </si>
  <si>
    <t xml:space="preserve"> </t>
  </si>
  <si>
    <t>1.01</t>
  </si>
  <si>
    <t>1.02</t>
  </si>
  <si>
    <t>2.01</t>
  </si>
  <si>
    <t>2.02</t>
  </si>
  <si>
    <t>2.03</t>
  </si>
  <si>
    <t>3.01</t>
  </si>
  <si>
    <t>4.03</t>
  </si>
  <si>
    <t>2.04</t>
  </si>
  <si>
    <t>2.06</t>
  </si>
  <si>
    <t>1.03</t>
  </si>
  <si>
    <t>3.02</t>
  </si>
  <si>
    <t>3.03</t>
  </si>
  <si>
    <t>5.01</t>
  </si>
  <si>
    <t>5.02</t>
  </si>
  <si>
    <t>4.04</t>
  </si>
  <si>
    <t>3.</t>
  </si>
  <si>
    <t>5.</t>
  </si>
  <si>
    <t>4.</t>
  </si>
  <si>
    <t>2.</t>
  </si>
  <si>
    <t>1.</t>
  </si>
  <si>
    <t>6.</t>
  </si>
  <si>
    <t>6.01</t>
  </si>
  <si>
    <t>6.02</t>
  </si>
  <si>
    <t>6.03</t>
  </si>
  <si>
    <t>2.05</t>
  </si>
  <si>
    <t>3.04</t>
  </si>
  <si>
    <t>4.01</t>
  </si>
  <si>
    <t>4.05</t>
  </si>
  <si>
    <t>5.03</t>
  </si>
  <si>
    <t>5.04</t>
  </si>
  <si>
    <t>6.05</t>
  </si>
  <si>
    <t>3.05</t>
  </si>
  <si>
    <t>4.-02</t>
  </si>
  <si>
    <t>6.04</t>
  </si>
  <si>
    <t>6.07</t>
  </si>
  <si>
    <t>6.08</t>
  </si>
  <si>
    <t>6.09</t>
  </si>
  <si>
    <t>6.11</t>
  </si>
  <si>
    <t>6.12</t>
  </si>
  <si>
    <t>6.13</t>
  </si>
  <si>
    <t>kos</t>
  </si>
  <si>
    <t>m3</t>
  </si>
  <si>
    <t>zap.štev.</t>
  </si>
  <si>
    <t>opis del</t>
  </si>
  <si>
    <t>en.mer.</t>
  </si>
  <si>
    <t>količina</t>
  </si>
  <si>
    <t>cena (€)</t>
  </si>
  <si>
    <t>znesek (€)</t>
  </si>
  <si>
    <t>Skupaj zemeljska dela in temeljenje:</t>
  </si>
  <si>
    <t>m</t>
  </si>
  <si>
    <t>kg</t>
  </si>
  <si>
    <t>2.07</t>
  </si>
  <si>
    <t>2.08</t>
  </si>
  <si>
    <t>2.09</t>
  </si>
  <si>
    <t>6.14</t>
  </si>
  <si>
    <t>kpl</t>
  </si>
  <si>
    <t>1.04</t>
  </si>
  <si>
    <t>1.05</t>
  </si>
  <si>
    <t>1.06</t>
  </si>
  <si>
    <t>1.07</t>
  </si>
  <si>
    <t>1.08</t>
  </si>
  <si>
    <t>1.09</t>
  </si>
  <si>
    <t>1.10</t>
  </si>
  <si>
    <t>1.11</t>
  </si>
  <si>
    <t>I. FAZA</t>
  </si>
  <si>
    <t>PRIPRAVLJALNA DELA</t>
  </si>
  <si>
    <t>Priprava gradbišča, posek dreves in grmičevja in odstranitev ostalega materiala iz podračja gradnje</t>
  </si>
  <si>
    <t>Zakoličba komunalni vodov na območju gradnje</t>
  </si>
  <si>
    <t>Skupaj pripravljalna dela:</t>
  </si>
  <si>
    <t>Široki izkop gradbene jame gl. do 1 m</t>
  </si>
  <si>
    <t>Zasip točkovnih temeljev z izkopanim materialom III. ktg.v slojih s komprimacijo do potrebne zbitosti</t>
  </si>
  <si>
    <t>Dobava in polaganje geotekstila na utrjen planum izkopa</t>
  </si>
  <si>
    <t>Dobava in vgrajevanje drobjenca gran. 0-60 mm kot tamponski sloj na predelu odprtega dela dvorane</t>
  </si>
  <si>
    <t>Nasip med temeljnimi nastavki z drobljencem gran. 0-80 mm in utrjevanje do potrebne zbitosti</t>
  </si>
  <si>
    <t>Izkop pasovnih temeljev v mat. III. ktg. šir. do 1,0 m, gl. do. 1,0 m</t>
  </si>
  <si>
    <t>Zasip temeljev z izkopanim gramoznim materialom v slojih in utrjevanje do potrebne zbitosti</t>
  </si>
  <si>
    <t xml:space="preserve">ZEMELJSKA DELA </t>
  </si>
  <si>
    <t>2.10</t>
  </si>
  <si>
    <t>Izkop mat. III.ktg za kanalizacijo šir.do 1m, gl.do 1m</t>
  </si>
  <si>
    <t>2.11</t>
  </si>
  <si>
    <t>2.12</t>
  </si>
  <si>
    <t>Zasip jarka za kanalizacijo z izkopanim gramoznim materialom in utrjevanje do potrebne zbitosti</t>
  </si>
  <si>
    <t>2.13</t>
  </si>
  <si>
    <t>Izkop mat. III.ktg za čistilno napravo in zadrževalnik deževnice, gl.do 1m</t>
  </si>
  <si>
    <t>2.14</t>
  </si>
  <si>
    <t>Zasip gradbene jame za čistilno napravo in zadrževalnik deževnice z izkopanim gramoznim materialom in utrjevanje do potrebne zbitosti</t>
  </si>
  <si>
    <t>Dobava in polaganje geotekstila na utrjen drenažni zasip</t>
  </si>
  <si>
    <t>2.15</t>
  </si>
  <si>
    <t>Razstiranje in planiranje izkopanega materiala III.ktg</t>
  </si>
  <si>
    <t>TESARSKA DELA</t>
  </si>
  <si>
    <t>Dobava, izdelava in razopaženje enostranskega opaža temeljne plošče</t>
  </si>
  <si>
    <t>Dobava, izdelava in razopaženje dvostranskega opaža pete posovnih temeljev</t>
  </si>
  <si>
    <r>
      <t>m</t>
    </r>
    <r>
      <rPr>
        <vertAlign val="superscript"/>
        <sz val="10"/>
        <rFont val="Arial"/>
        <family val="2"/>
        <charset val="238"/>
      </rPr>
      <t>2</t>
    </r>
  </si>
  <si>
    <r>
      <t>m</t>
    </r>
    <r>
      <rPr>
        <vertAlign val="superscript"/>
        <sz val="10"/>
        <rFont val="Arial"/>
        <family val="2"/>
        <charset val="238"/>
      </rPr>
      <t>3</t>
    </r>
  </si>
  <si>
    <t>Dobava, izdelava in razopaženje dvostranskega opaža stranic točkovnih  temeljev</t>
  </si>
  <si>
    <t>Dobava, izdelava in razopaženje dvostranskega opaža nastavkov posovnih temeljev</t>
  </si>
  <si>
    <t>Dobava, izdelava in razopaženje dvostranskega opaža arm.bet.sten, gladek opaž, viden beton</t>
  </si>
  <si>
    <t>3.06</t>
  </si>
  <si>
    <t>Dobava, izdelava in razopaženje dvostranskega opaža arm.bet.sten, opaž z vzorcem čepkaste folije, viden beton</t>
  </si>
  <si>
    <t>3.07</t>
  </si>
  <si>
    <t>Dobava, izdelava in razopaženje dvostranskega opaža arm.bet.sten, opaž z vstavljanjem letvic, vzorec po projektu, viden beton</t>
  </si>
  <si>
    <t>3.08</t>
  </si>
  <si>
    <t>3.09</t>
  </si>
  <si>
    <t>Dobava in vgradnja izolacijskega elementa v arm.bet.steni za prek.topl.mostu v steni deb. 20 cm l=426 cm</t>
  </si>
  <si>
    <r>
      <t xml:space="preserve">Dobava in izdelava prehodov skozi arm.bet.stene  </t>
    </r>
    <r>
      <rPr>
        <sz val="10"/>
        <rFont val="Calibri"/>
        <family val="2"/>
        <charset val="238"/>
      </rPr>
      <t>Φ</t>
    </r>
    <r>
      <rPr>
        <sz val="10"/>
        <rFont val="Arial"/>
        <family val="2"/>
        <charset val="238"/>
      </rPr>
      <t xml:space="preserve"> 10 cm, deb.stene 20 cm</t>
    </r>
  </si>
  <si>
    <t>3.10</t>
  </si>
  <si>
    <t>Dobava in vgradnja izolacijskega elementa v arm.bet.steni za prek.topl.mostu v steni deb. 20 cm l=533 cm</t>
  </si>
  <si>
    <t>3.11</t>
  </si>
  <si>
    <t>Dobava, izdelava in razopaženje dvostranskega opaža arm.bet.preklad in nosilcev razvite širine do 100 cm viš.podp.do 3 m.</t>
  </si>
  <si>
    <t>3.12</t>
  </si>
  <si>
    <t>Dobava, izdelava in razopaženje opaža ravne plošče viš.podp.do 3 m.</t>
  </si>
  <si>
    <t>3.13</t>
  </si>
  <si>
    <t>3.14</t>
  </si>
  <si>
    <t>Dobava, izdelava in razopaženje poševnega opaža plošče z zobom viš.podp.do 4 m.</t>
  </si>
  <si>
    <t xml:space="preserve">Dobava, izdelava in razopaženje robov plošče </t>
  </si>
  <si>
    <t>3.15</t>
  </si>
  <si>
    <t>Dobava, izdelava in montaža jeklenih sider v opaž. Sidra za pritrditev paličnih nosilcev plošče.</t>
  </si>
  <si>
    <t>3.16</t>
  </si>
  <si>
    <t>Dobava, izdelava in razopaženje opaža venca - atike poševne plošče viš. 20 cm.</t>
  </si>
  <si>
    <t>3.17</t>
  </si>
  <si>
    <t>Dobava, izdelava in razopaženje opaža nosilca nad poševno ploščo viš. 130 cm.</t>
  </si>
  <si>
    <t>3.18</t>
  </si>
  <si>
    <t>Dobava, izdelava in razopaženje opaža stopnic na terenu</t>
  </si>
  <si>
    <t>3.19</t>
  </si>
  <si>
    <t>Dobava, izdelava in razopaženje opaža roba talne plošče zunanjega tlaka in obrob zasaditev viš. 15 cm.</t>
  </si>
  <si>
    <t>Skupaj tesarska dela:</t>
  </si>
  <si>
    <r>
      <t>Dobava in vgrajevanje nearmiranega betona C8/10 XC2, v presek 0,08 - 0,12 m</t>
    </r>
    <r>
      <rPr>
        <vertAlign val="superscript"/>
        <sz val="10"/>
        <rFont val="Arial"/>
        <family val="2"/>
        <charset val="238"/>
      </rPr>
      <t>3</t>
    </r>
    <r>
      <rPr>
        <sz val="10"/>
        <rFont val="Arial"/>
        <family val="2"/>
        <charset val="238"/>
      </rPr>
      <t>/m - podložni beton</t>
    </r>
  </si>
  <si>
    <r>
      <t>Dobava in vgrajevanje armiranega betona C 25/30 XC2, v presek 0,30 - 0,50 m</t>
    </r>
    <r>
      <rPr>
        <vertAlign val="superscript"/>
        <sz val="10"/>
        <rFont val="Arial"/>
        <family val="2"/>
        <charset val="238"/>
      </rPr>
      <t>3</t>
    </r>
    <r>
      <rPr>
        <sz val="10"/>
        <rFont val="Arial"/>
        <family val="2"/>
        <charset val="238"/>
      </rPr>
      <t>/m - arm.bet.tem.plošča, peta pasovnih temeljev</t>
    </r>
  </si>
  <si>
    <r>
      <t>Dobava in vgrajevanje armiranega betona C 25/30 XC2, v presek 0,20 - 0,30 m</t>
    </r>
    <r>
      <rPr>
        <vertAlign val="superscript"/>
        <sz val="10"/>
        <rFont val="Arial"/>
        <family val="2"/>
        <charset val="238"/>
      </rPr>
      <t>3</t>
    </r>
    <r>
      <rPr>
        <sz val="10"/>
        <rFont val="Arial"/>
        <family val="2"/>
        <charset val="238"/>
      </rPr>
      <t>/m - arm.bet.tem.nastavki, temeljne grede, točk.temelji</t>
    </r>
  </si>
  <si>
    <t>Obdelava povšine stopnic, izdelava prane povšine betona - po zahtevi projekta</t>
  </si>
  <si>
    <t>4.06</t>
  </si>
  <si>
    <t>4.07</t>
  </si>
  <si>
    <r>
      <t>Dobava in vgrajevanje armiranega betona C 25/30 XC1, v presek 0,20 - 0,30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arm.bet.stene, beton posebne recepture</t>
    </r>
  </si>
  <si>
    <r>
      <t>Dobava in vgrajevanje armiranega betona C 30/37 XC2, XF4, v presek 0,20 - 0,30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arm.bet.stopnice, obdelava - prani beton</t>
    </r>
  </si>
  <si>
    <r>
      <t>Dobava in vgrajevanje armiranega betona C 25/30 XC1, v presek 0,20 - 0,30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arm.bet.plošča, beton posebne recepture</t>
    </r>
  </si>
  <si>
    <t>4.08</t>
  </si>
  <si>
    <t>Zidarska izravnava in zalikanje površine plošče</t>
  </si>
  <si>
    <t>4.09</t>
  </si>
  <si>
    <r>
      <t>Dobava in vgrajevanje armiranega betona C 30/37 XC4, XF4, v presek 0,12 - 0,20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oporni zidci ob rampah, obdelava prani beton</t>
    </r>
  </si>
  <si>
    <t>4.10</t>
  </si>
  <si>
    <t>Izdelava prane površine betona, dilatacije po projektu</t>
  </si>
  <si>
    <t>4.11</t>
  </si>
  <si>
    <r>
      <t>Dobava in vgrajevanje armiranega betona C 25/30 XC1, v presek 0,08 - 0,12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arm.bet.talna plošča</t>
    </r>
  </si>
  <si>
    <t>4.12</t>
  </si>
  <si>
    <t>Izdelava mineralne prevleke za oplemenitenje betonskih tlakov nap. TAL M KVARC</t>
  </si>
  <si>
    <t>4.13</t>
  </si>
  <si>
    <t>Izdelava rezanih dilatacij</t>
  </si>
  <si>
    <t>4.14</t>
  </si>
  <si>
    <t>4.15</t>
  </si>
  <si>
    <r>
      <t>Dobava in vgrajevanje armiranega betona C 25/30 XC1, v presek 0,04 - 0,08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arm.bet.nosilci, preklade</t>
    </r>
  </si>
  <si>
    <t>4.16</t>
  </si>
  <si>
    <r>
      <t>Dobava in vgrajevanje armiranega betona C 25/30 XC4, XF1 v presek 0,04 - 0,08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arm.bet.venec krovne plošče</t>
    </r>
  </si>
  <si>
    <t>4.17</t>
  </si>
  <si>
    <r>
      <t>Dobava in vgrajevanje armiranega betona C 25/30 XC4, v presek 0,04 - 0,08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arm.bet.talna plošča - notranji tlak, obdelava - brušen beton</t>
    </r>
  </si>
  <si>
    <t>4.18</t>
  </si>
  <si>
    <t>Izvedba brušene površine betona</t>
  </si>
  <si>
    <t>4.19</t>
  </si>
  <si>
    <t>4.20</t>
  </si>
  <si>
    <t>4.21</t>
  </si>
  <si>
    <t>Dobava, izdelava in vgradnja Inox profila v arm.bet.tlak na astiku tlaka s steno</t>
  </si>
  <si>
    <t>Dobava, izdelava in vgradnja Inox profila v arm.bet.tlak na astiku z vodili steklenih sten dvorane</t>
  </si>
  <si>
    <t>4.22</t>
  </si>
  <si>
    <t>Dobava in vgrajevanje naklonskega betona na krovni plošči, kvaliteten glajen lahek beton deb. 2 - 22,4 cm</t>
  </si>
  <si>
    <t>4.23</t>
  </si>
  <si>
    <r>
      <t xml:space="preserve">Dobava  in polaganje armature S500 preseka do </t>
    </r>
    <r>
      <rPr>
        <sz val="10"/>
        <rFont val="Calibri"/>
        <family val="2"/>
        <charset val="238"/>
      </rPr>
      <t>Φ</t>
    </r>
    <r>
      <rPr>
        <sz val="10"/>
        <rFont val="Arial"/>
        <family val="2"/>
        <charset val="238"/>
      </rPr>
      <t xml:space="preserve"> 12 mm</t>
    </r>
  </si>
  <si>
    <t>4.24</t>
  </si>
  <si>
    <r>
      <t xml:space="preserve">Dobava  in polaganje armature S500 preseka nad </t>
    </r>
    <r>
      <rPr>
        <sz val="10"/>
        <rFont val="Calibri"/>
        <family val="2"/>
        <charset val="238"/>
      </rPr>
      <t>Φ</t>
    </r>
    <r>
      <rPr>
        <sz val="10"/>
        <rFont val="Arial"/>
        <family val="2"/>
        <charset val="238"/>
      </rPr>
      <t xml:space="preserve"> 12 mm</t>
    </r>
  </si>
  <si>
    <t>4.25</t>
  </si>
  <si>
    <t>Dobava  in polaganje armature S500 armaturne mreže</t>
  </si>
  <si>
    <t>BETONERSKA IN ARMIRAŠKA DELA</t>
  </si>
  <si>
    <t>Skupaj betonerska in armiraška dela:</t>
  </si>
  <si>
    <t>ZIDARSKA DELA</t>
  </si>
  <si>
    <t>Zidanje prehoda v obstoječem zidu z betonskimi votlaki v cem.malti</t>
  </si>
  <si>
    <t xml:space="preserve">Grobi in fini omet obstoječega zidu pokopališča </t>
  </si>
  <si>
    <t>Obnova ometa zidu pokopališča</t>
  </si>
  <si>
    <t>Izdelava arm.bet.kape sedanjega zidu pokopališča iz C 25/30 šir. 65 cm in deb. 5 cm, XC4, površinska obdelava, armatura, dilatacije, ali kot prefabrikat.</t>
  </si>
  <si>
    <t>Skupaj zidarska dela:</t>
  </si>
  <si>
    <t>KANALIZACIJA</t>
  </si>
  <si>
    <t>Izvedba priključka drenaže na revizijski jašek</t>
  </si>
  <si>
    <r>
      <t xml:space="preserve">Dobava in polaganje drenažne DK cevi </t>
    </r>
    <r>
      <rPr>
        <sz val="10"/>
        <rFont val="Calibri"/>
        <family val="2"/>
        <charset val="238"/>
      </rPr>
      <t>Φ</t>
    </r>
    <r>
      <rPr>
        <sz val="10"/>
        <rFont val="Arial CE"/>
        <family val="2"/>
        <charset val="238"/>
      </rPr>
      <t xml:space="preserve"> 150 mm, kompletno z bet.posteljico (muldo) 0,04 m</t>
    </r>
    <r>
      <rPr>
        <vertAlign val="superscript"/>
        <sz val="10"/>
        <rFont val="Arial CE"/>
        <charset val="238"/>
      </rPr>
      <t>3</t>
    </r>
    <r>
      <rPr>
        <sz val="10"/>
        <rFont val="Arial CE"/>
        <family val="2"/>
        <charset val="238"/>
      </rPr>
      <t>/m, filterski obsip 0,10 m3/m, obvit s filcem P 300 g</t>
    </r>
  </si>
  <si>
    <r>
      <t xml:space="preserve">Dobava in izdelava peskolova iz bet.cevi </t>
    </r>
    <r>
      <rPr>
        <sz val="10"/>
        <rFont val="Calibri"/>
        <family val="2"/>
        <charset val="238"/>
      </rPr>
      <t>Φ</t>
    </r>
    <r>
      <rPr>
        <sz val="10"/>
        <rFont val="Arial"/>
        <family val="2"/>
        <charset val="238"/>
      </rPr>
      <t xml:space="preserve"> 40 cm gl. 1,0 m</t>
    </r>
  </si>
  <si>
    <r>
      <t xml:space="preserve">Dobava in montaža bet.pokrova </t>
    </r>
    <r>
      <rPr>
        <sz val="10"/>
        <rFont val="Calibri"/>
        <family val="2"/>
        <charset val="238"/>
      </rPr>
      <t>Φ</t>
    </r>
    <r>
      <rPr>
        <sz val="10"/>
        <rFont val="Arial"/>
        <family val="2"/>
        <charset val="238"/>
      </rPr>
      <t xml:space="preserve"> 40 cm povšina kot zunanji tlak</t>
    </r>
  </si>
  <si>
    <r>
      <t xml:space="preserve">Dobava in montaža LŽ pokrova </t>
    </r>
    <r>
      <rPr>
        <sz val="10"/>
        <rFont val="Calibri"/>
        <family val="2"/>
        <charset val="238"/>
      </rPr>
      <t>Φ</t>
    </r>
    <r>
      <rPr>
        <sz val="10"/>
        <rFont val="Arial"/>
        <family val="2"/>
        <charset val="238"/>
      </rPr>
      <t xml:space="preserve"> 40 cm 250 kN</t>
    </r>
  </si>
  <si>
    <t>Nabava in montaža čistilne naprave (kot tip Separat HC SBR 3) ali enakovredna, montirana v betonski jašek</t>
  </si>
  <si>
    <t>6.06</t>
  </si>
  <si>
    <t>Dobava in motaža revizijskega jaška na meteornem kanalu iz bet.cevi Φ 60 cm gl. 96 cm z izdelavo 5 priključkov in muldo v dnu</t>
  </si>
  <si>
    <t>6.15</t>
  </si>
  <si>
    <t>6.16</t>
  </si>
  <si>
    <t>Dobava in motaža revizijskega jaška na meteornem kanalu iz bet.cevi Φ 60 cm gl. 72 cm z izdelavo 3 priključkov in muldo v dnu</t>
  </si>
  <si>
    <t>6.17</t>
  </si>
  <si>
    <t>6.18</t>
  </si>
  <si>
    <r>
      <t xml:space="preserve">Dobava in montaža bet.pokrova </t>
    </r>
    <r>
      <rPr>
        <sz val="10"/>
        <rFont val="Calibri"/>
        <family val="2"/>
        <charset val="238"/>
      </rPr>
      <t>Φ</t>
    </r>
    <r>
      <rPr>
        <sz val="10"/>
        <rFont val="Arial"/>
        <family val="2"/>
        <charset val="238"/>
      </rPr>
      <t xml:space="preserve"> 60 cm povšina kot zunanji tlak</t>
    </r>
  </si>
  <si>
    <t>6.19</t>
  </si>
  <si>
    <r>
      <t xml:space="preserve">Dobava in montaža LŽ pokrova </t>
    </r>
    <r>
      <rPr>
        <sz val="10"/>
        <rFont val="Calibri"/>
        <family val="2"/>
        <charset val="238"/>
      </rPr>
      <t>Φ</t>
    </r>
    <r>
      <rPr>
        <sz val="10"/>
        <rFont val="Arial"/>
        <family val="2"/>
        <charset val="238"/>
      </rPr>
      <t xml:space="preserve"> 60 cm 250 kN</t>
    </r>
  </si>
  <si>
    <t>6.20</t>
  </si>
  <si>
    <t>6.21</t>
  </si>
  <si>
    <t>Dobava in montaža revizijskega jaška na meteornem kanalu iz bet.cevi Φ 100 cm gl. 100 cm z izdelavo 2 priključkov in muldo v dnu</t>
  </si>
  <si>
    <t>Dobava in montaža revizijskega jaška na meteornem kanalu iz bet.cevi Φ 60 cm gl. 84 cm z izdelavo 3 priključkov in muldo v dnu</t>
  </si>
  <si>
    <t>Dobava in montaža revizijskega jaška na meteornem kanalu iz bet.cevi Φ 60 cm gl. 93 cm z izdelavo 3 priključkov in muldo v dnu</t>
  </si>
  <si>
    <t>Dobava in montaža revizijskega jaška na meteornem kanalu iz bet.cevi Φ 60 cm gl. 122 cm z izdelavo 4 priključkov in muldo v dnu</t>
  </si>
  <si>
    <t>Dobava in montaža revizijskega jaška na meteornem kanalu iz bet.cevi Φ 60 cm gl. 85 cm z izdelavo 3 priključkov in muldo v dnu</t>
  </si>
  <si>
    <t>Dobava in montaža revizijskega jaška na meteornem kanalu iz bet.cevi Φ 60 cm gl. 76 cm z izdelavo 4 priključkov in muldo v dnu</t>
  </si>
  <si>
    <t>Dobava in montaža revizijskega jaška na meteornem kanalu iz bet.cevi Φ 40 cm gl. 60 cm z izdelavo priključkov</t>
  </si>
  <si>
    <t>Dobava in montaža reducirne arm.bet.kape Φ 60 cm z betonskim pokrovom Φ 60 cm obdelava pokrova kot zunanji tlak</t>
  </si>
  <si>
    <t>6.22</t>
  </si>
  <si>
    <r>
      <t>Dobava in polaganje meteorne kanalizacije iz PVC UK cevi DN 100 cm, obbetonirana z 0,10 m</t>
    </r>
    <r>
      <rPr>
        <vertAlign val="superscript"/>
        <sz val="10"/>
        <rFont val="Arial CE"/>
        <charset val="238"/>
      </rPr>
      <t>3</t>
    </r>
    <r>
      <rPr>
        <sz val="10"/>
        <rFont val="Arial CE"/>
        <family val="2"/>
        <charset val="238"/>
      </rPr>
      <t>/m</t>
    </r>
  </si>
  <si>
    <r>
      <t>Dobava in polaganje meteorne kanalizacije iz PVC UK cevi DN 150 cm, obbetonirana z 0,10 m</t>
    </r>
    <r>
      <rPr>
        <vertAlign val="superscript"/>
        <sz val="10"/>
        <rFont val="Arial CE"/>
        <charset val="238"/>
      </rPr>
      <t>3</t>
    </r>
    <r>
      <rPr>
        <sz val="10"/>
        <rFont val="Arial CE"/>
        <family val="2"/>
        <charset val="238"/>
      </rPr>
      <t>/m</t>
    </r>
  </si>
  <si>
    <t>6.23</t>
  </si>
  <si>
    <t>6.24</t>
  </si>
  <si>
    <t>6.25</t>
  </si>
  <si>
    <r>
      <t>Dobava in polaganje meteorne kanalizacije iz PVC UK cevi DN 200 cm, obbetonirana z 0,10 m</t>
    </r>
    <r>
      <rPr>
        <vertAlign val="superscript"/>
        <sz val="10"/>
        <rFont val="Arial CE"/>
        <charset val="238"/>
      </rPr>
      <t>3</t>
    </r>
    <r>
      <rPr>
        <sz val="10"/>
        <rFont val="Arial CE"/>
        <family val="2"/>
        <charset val="238"/>
      </rPr>
      <t>/m</t>
    </r>
  </si>
  <si>
    <t>6.26</t>
  </si>
  <si>
    <t>6.27</t>
  </si>
  <si>
    <t>Dobava in polaganje zbiralnika ACO Drain SR 100 S ali enakovredno, 250 kN s stranskim iztokom DN 100 mm, polaganje na betonsko podlago deb. 10 cm</t>
  </si>
  <si>
    <t>6.28</t>
  </si>
  <si>
    <t>Dobava in montaža čelne polne stene kanalete</t>
  </si>
  <si>
    <t>6.29</t>
  </si>
  <si>
    <t>Pregled in čiščenje meteorne kanalizacije</t>
  </si>
  <si>
    <t>6.30</t>
  </si>
  <si>
    <r>
      <t xml:space="preserve">Rušenje obstoječih bet.pokrovov rev.jaškov, obnova jaška in montaža novega LTŽ pokrova </t>
    </r>
    <r>
      <rPr>
        <sz val="10"/>
        <rFont val="Calibri"/>
        <family val="2"/>
        <charset val="238"/>
      </rPr>
      <t>Φ</t>
    </r>
    <r>
      <rPr>
        <sz val="10"/>
        <rFont val="Arial CE"/>
        <family val="2"/>
        <charset val="238"/>
      </rPr>
      <t xml:space="preserve"> 80 cm 250 kN, jašek iz bet.cevi Φ 80 cm</t>
    </r>
  </si>
  <si>
    <r>
      <t xml:space="preserve">Rušenje obstoječih bet.pokrovov rev.jaškov, obnova jaška in montaža novega bet. pokrova </t>
    </r>
    <r>
      <rPr>
        <sz val="10"/>
        <rFont val="Calibri"/>
        <family val="2"/>
        <charset val="238"/>
      </rPr>
      <t>Φ</t>
    </r>
    <r>
      <rPr>
        <sz val="10"/>
        <rFont val="Arial CE"/>
        <family val="2"/>
        <charset val="238"/>
      </rPr>
      <t xml:space="preserve"> 100 cm kot mat.tlaka, jašek iz bet.cevi Φ 100 cm</t>
    </r>
  </si>
  <si>
    <r>
      <t xml:space="preserve">Rušenje obstoječih bet.pokrovov rev.jaškov, obnova jaška in montaža novega LTŽ pokrova </t>
    </r>
    <r>
      <rPr>
        <sz val="10"/>
        <rFont val="Calibri"/>
        <family val="2"/>
        <charset val="238"/>
      </rPr>
      <t>Φ</t>
    </r>
    <r>
      <rPr>
        <sz val="10"/>
        <rFont val="Arial CE"/>
        <family val="2"/>
        <charset val="238"/>
      </rPr>
      <t xml:space="preserve"> 60 cm 400 kN, jašek iz bet.cevi Φ 60 cm</t>
    </r>
  </si>
  <si>
    <t>Skupaj kanalizacija :</t>
  </si>
  <si>
    <t>7</t>
  </si>
  <si>
    <t>HIDROIZOLACIJE</t>
  </si>
  <si>
    <t>7.01</t>
  </si>
  <si>
    <t>7.02</t>
  </si>
  <si>
    <t xml:space="preserve">Dobava in izdelava horizontalne hidroizolacije na uvaljano penjeno steklo, folija Combi Seal ali hodroizolacija XPE, samolep.folija iz ekspand.polietilena z robovi Gefitas 3/300 </t>
  </si>
  <si>
    <t>Dobava in izdelava  vertikalne hidroizolacije s hladnim premazom Ibitola in varjenimi trakovi Izotekt  T4 plus</t>
  </si>
  <si>
    <t>Skupaj hidroizolacije :</t>
  </si>
  <si>
    <t>8</t>
  </si>
  <si>
    <t>TOPLOTNE IZOLACIJE</t>
  </si>
  <si>
    <t>8.01</t>
  </si>
  <si>
    <t>8.02</t>
  </si>
  <si>
    <t>8.03</t>
  </si>
  <si>
    <t>Skupaj toplotne izolacije:</t>
  </si>
  <si>
    <t>A</t>
  </si>
  <si>
    <t>GRADBENA DELA</t>
  </si>
  <si>
    <t>B</t>
  </si>
  <si>
    <t>OBRTNIŠKA DELA</t>
  </si>
  <si>
    <t>KROVSKO-KLEPARSKA DELA</t>
  </si>
  <si>
    <t>Pokrivanje ravne strehe v nakl. 2%, dvorana in nadstrešek, PE parna zapora SD MIN 400 m, kamena volna deb. 150 mm estrudiran polistiren deb. 50 mm, ločilni sloj filc 200 g, FPO folija deb. 1,8 mm, prodec 8-16 mm deb. 30 mm</t>
  </si>
  <si>
    <t>Kapni zaključek pokrivanja servisnega-nižjega dela arm.bet.krovne plošče, po detajlu</t>
  </si>
  <si>
    <t>Kvadratni viseči odtočni žleb kompletno s fazoni, razv.širine 50 cm</t>
  </si>
  <si>
    <t>Kvadratna viseča odtočna cev dim. 100x80 mm kompletno s fazoni, razv.širine 40 cm</t>
  </si>
  <si>
    <r>
      <t xml:space="preserve">Odtočna cev </t>
    </r>
    <r>
      <rPr>
        <sz val="10"/>
        <rFont val="Calibri"/>
        <family val="2"/>
        <charset val="238"/>
      </rPr>
      <t>Φ</t>
    </r>
    <r>
      <rPr>
        <sz val="10"/>
        <rFont val="Arial"/>
        <family val="2"/>
        <charset val="238"/>
      </rPr>
      <t xml:space="preserve"> 100 mm kompletno s fazoni</t>
    </r>
  </si>
  <si>
    <t>Maska odtočnih žlebov in obroba na kapu, kompletno s podkonstrukcijo, v treh sest.delih razv.šir. 60, 38, 13 cm</t>
  </si>
  <si>
    <t>Kapna obroba atike razv.šir. 25 cm</t>
  </si>
  <si>
    <r>
      <t>Svetlobnik v naklonu 30</t>
    </r>
    <r>
      <rPr>
        <vertAlign val="superscript"/>
        <sz val="10"/>
        <rFont val="Arial"/>
        <family val="2"/>
        <charset val="238"/>
      </rPr>
      <t xml:space="preserve">0, </t>
    </r>
    <r>
      <rPr>
        <sz val="10"/>
        <rFont val="Arial"/>
        <family val="2"/>
        <charset val="238"/>
      </rPr>
      <t>postavljen na arm.bet.svetlobni jašek zun.dim. 8,85x1,35 m, notr.dim 8,45x0,95 m</t>
    </r>
  </si>
  <si>
    <r>
      <t>Svetlobnik v naklonu 30</t>
    </r>
    <r>
      <rPr>
        <vertAlign val="superscript"/>
        <sz val="10"/>
        <rFont val="Arial"/>
        <family val="2"/>
        <charset val="238"/>
      </rPr>
      <t xml:space="preserve">0, </t>
    </r>
    <r>
      <rPr>
        <sz val="10"/>
        <rFont val="Arial"/>
        <family val="2"/>
        <charset val="238"/>
      </rPr>
      <t>postavljen na arm.bet.svetlobni jašek trapezne oblike zun.dim. 3,198-3786 m, in šir. 1,35 m</t>
    </r>
  </si>
  <si>
    <t xml:space="preserve">Hidro in toplotna izolacija arm.bet.konstrukcij, sistem Sikaelastic: na arm.bet.plošči sloj sint.smol in cementa s posipom, XPS polistiren deb. 10 cm, na vrhu hidroizol.sloj </t>
  </si>
  <si>
    <t>Skupaj krovsko-kleparska dela:</t>
  </si>
  <si>
    <t>KLJUČAVNIČARSKA DELA</t>
  </si>
  <si>
    <t>Sovprežna prostorska konstrukcija krovne arm.bet.plošče dvorane iz jeklenih profilov</t>
  </si>
  <si>
    <t>Oprijemalo - lesen ročaj nasajen na ploščati profil, sidrano v ograjo iz jeklenih profilov in v arm.bet.steno, vse po detajlu</t>
  </si>
  <si>
    <t>Ograja z prijemalom, sidrano v ograjo iz jeklenih profilov in arm.bet.steno</t>
  </si>
  <si>
    <t>Prestavljiva lestev za dostop do najvišjega dela strehe in do svetlobnikov</t>
  </si>
  <si>
    <t>Skupaj ključavničarska dela:</t>
  </si>
  <si>
    <t>SUHOMONTAŽNE STENE</t>
  </si>
  <si>
    <t xml:space="preserve">Dobava in montaža stene iz laminatnih plošč (Maxcompact) na inox podkonstrukciji: Stene S2 l=3,438 m </t>
  </si>
  <si>
    <t>Skupaj suhomontažne stene:</t>
  </si>
  <si>
    <t>Dobava in izdelava SS 12 spuščenega stropa po sistemu (npr. Knauf D 112) plošča MK GKB in GKBI deb. 15 mm z ravno površino na kateri so vidni stiki in zakrito kovinsko podkonstrukcijo iz C profilov pritrjena z obešali no arm.bet.ploščo. Med podkonstrukcijo se položi topl.izol.deb. 5 cm. Strop v suhem prostoru.</t>
  </si>
  <si>
    <t>SPUŠČENI STROP</t>
  </si>
  <si>
    <t>4.02</t>
  </si>
  <si>
    <t>Dobava in izdelava SS 12 spuščenega stropa po sistemu (npr. Knauf D 112) plošča MK GKB in GKBI deb. 15 mm z ravno površino na kateri so vidni stiki in zakrito kovinsko podkonstrukcijo iz C profilov pritrjena z obešali na arm.bet.ploščo. Med podkonstrukcijo se položi topl.izol.deb. 5 cm. Strop v mokrem prostoru.</t>
  </si>
  <si>
    <t>Dobava in izdelava akustične obloge stropa z ravno površino v sestavu: obešena enoslojna stropna obloga z zakrixto dvonivojsko kovinsko podkonstrukcijo iz C profilov pritrjena z obešali na arm.bet.ploščo. Med podkonstrukcijo se položi topl.izol.deb. 5 cm, zvočnoizolacijske plošče deb. 2 cm.</t>
  </si>
  <si>
    <t>Skupaj spuščeni strop:</t>
  </si>
  <si>
    <t>STAVBNO POHIŠTVO</t>
  </si>
  <si>
    <t>5.05</t>
  </si>
  <si>
    <t>5.06</t>
  </si>
  <si>
    <t>5.07</t>
  </si>
  <si>
    <t>Dobava in  zrakotesna montaža ALU enodel.fiksna zasteklitev O7 na vidni beton. ALU okenski minimalistični okvirji. Dim.stene 80x80 cm, izdelava po detajlu v projektu</t>
  </si>
  <si>
    <t>5.08</t>
  </si>
  <si>
    <t>5.09</t>
  </si>
  <si>
    <t>5.10</t>
  </si>
  <si>
    <t>5.11</t>
  </si>
  <si>
    <t>5.12</t>
  </si>
  <si>
    <t>5.13</t>
  </si>
  <si>
    <t>5.14</t>
  </si>
  <si>
    <t>5.15</t>
  </si>
  <si>
    <t>Dobava in montaža ALU notranjih vrat V1 na vidni beton. Enokrilna polna notranja vrata dim. 170x272 cm, po detajlu v projektu</t>
  </si>
  <si>
    <t>5.16</t>
  </si>
  <si>
    <t>Dobava in montaža ALU notranjih vrat V2 in V4 na vidni beton. Dvokrilna polna notranja vrata dim. 295x272 cm, po detajlu v projektu</t>
  </si>
  <si>
    <t>5.17</t>
  </si>
  <si>
    <t>Dobava in montaža ALU notranjih vrat V3 na vidni beton. Dvokrilna polna notranja vrata dim. 280x272 cm, po detajlu v projektu</t>
  </si>
  <si>
    <t>5.18</t>
  </si>
  <si>
    <t>Dobava in montaža ALU notranjih vrat V5 na vidni beton. Enokrilna polna notranja vrata dim. 100x272 cm, po detajlu v projektu</t>
  </si>
  <si>
    <t>5.19</t>
  </si>
  <si>
    <t>5.20</t>
  </si>
  <si>
    <t>Dobava in montaža ALU notranjih vrat V6 na vidni beton. Enokrilna polna notranja vrata dim. 145x272 cm, po detajlu v projektu</t>
  </si>
  <si>
    <t>Dobava in montaža ALU notranjih vrat V7 na vidni beton. Enokrilna polna notranja vrata dim. 100x280 cm, po detajlu v projektu</t>
  </si>
  <si>
    <t>Skupaj stavbno pohištvo:</t>
  </si>
  <si>
    <t>KERAMIČARSKA DELA</t>
  </si>
  <si>
    <t>Dobava in polaganje stenske keramike dim. 30x60 cm</t>
  </si>
  <si>
    <t>Vgradnja sifonov</t>
  </si>
  <si>
    <t>Skupaj keramičarska dela:</t>
  </si>
  <si>
    <t>7.</t>
  </si>
  <si>
    <t>FASADA</t>
  </si>
  <si>
    <t>7.03</t>
  </si>
  <si>
    <t>Dilatacijski stik iz rebraste pločevine</t>
  </si>
  <si>
    <t>Skupaj fasada:</t>
  </si>
  <si>
    <t>8.</t>
  </si>
  <si>
    <t>SLIKOPLESKARSKA DELA</t>
  </si>
  <si>
    <t>Slikanje stropov iz že bandažiranih mavčno kartonskih plošč, z disperzijsko nepralno barvo</t>
  </si>
  <si>
    <t>Slikanje stropov iz že bandažiranih mavčno kartonskih plošč, s fasadno barvo</t>
  </si>
  <si>
    <t>Slikanje bet.sten in stropov , z disperzijsko nepralno barvo</t>
  </si>
  <si>
    <t>8.04</t>
  </si>
  <si>
    <t>Brušenje in inpregnacija vidnih brušenih betonskih površin</t>
  </si>
  <si>
    <t>8.05</t>
  </si>
  <si>
    <t>Obloga notranje stene s toplotno izolacijo po sistemu kompaktnih kontaktnih fasad: XPS plošče deb. 5 cm, glajeni strojni omet, oplesk s pralno barvo</t>
  </si>
  <si>
    <t>Skupaj slokopleskarska dela:</t>
  </si>
  <si>
    <t>9.</t>
  </si>
  <si>
    <t>RAZNA DELA</t>
  </si>
  <si>
    <t>9.01</t>
  </si>
  <si>
    <t>Izdelava PID, POV projekta arhitekture, gradbenih konstrukcij in izkaza požarne varnosti</t>
  </si>
  <si>
    <t>Skupaj razna dela:</t>
  </si>
  <si>
    <t>10.</t>
  </si>
  <si>
    <t>ZUNANJA UREDITEV</t>
  </si>
  <si>
    <t>10.01</t>
  </si>
  <si>
    <t>Dobava in polaganje betonskih robnikov dim. 15x25x100 cm na betonsko podlago, obbetonirani z 0,10 m3/m betona C 12/15, XC4, XF3 fugirani s cem.malto 1:2 - ravni robniki</t>
  </si>
  <si>
    <t>10.02</t>
  </si>
  <si>
    <t>Dobava in polaganje betonskih robnikov dim. 15x25x100 cm na betonsko podlago, obbetonirani z 0,10 m3/m betona C 12/15, XC4, XF3 fugirani s cem.malto 1:2 - pogreznjeni robniki na uvozih</t>
  </si>
  <si>
    <t>10.03</t>
  </si>
  <si>
    <t>10.04</t>
  </si>
  <si>
    <t>Dobava in vgrajevanje prodnikov ob obstoječem zidu in ob zasaditvah gran. 3-5 cm v sloju deb, 15 cm, vgrajen na ločilni sloj geotekstila</t>
  </si>
  <si>
    <t>Dobava in vgrajevanje prodnikov ob obstoječem zidu in ob zasaditvah gran. 1-3 cm v sloju deb, 15 cm, vgrajen na ločilni sloj geotekstila</t>
  </si>
  <si>
    <t>10.05</t>
  </si>
  <si>
    <t>10.06</t>
  </si>
  <si>
    <t>Dobava izdelava in polaganje ločilni Inox profil in betonski tlakovci</t>
  </si>
  <si>
    <t>Skupaj robni elementi:</t>
  </si>
  <si>
    <t>11.</t>
  </si>
  <si>
    <t>TLAKI</t>
  </si>
  <si>
    <t>11.01</t>
  </si>
  <si>
    <t>Vgajevanje obstoječega tampona</t>
  </si>
  <si>
    <t>11.02</t>
  </si>
  <si>
    <t>Vgajevanje tamponskega drobljenca gran. 0-31,5 mm v sloju 10 cm na vgrajen obstoječ tamponski gramoz</t>
  </si>
  <si>
    <t>11.03</t>
  </si>
  <si>
    <t>Dobava in vgrajevanje asfalta deb. 9 cm, bitudrobir 6 cm, asfaltbeton 3 cm</t>
  </si>
  <si>
    <t>11.04</t>
  </si>
  <si>
    <t>Skupaj tlaki:</t>
  </si>
  <si>
    <t>12.</t>
  </si>
  <si>
    <t>ZASADITEV</t>
  </si>
  <si>
    <t>12.01</t>
  </si>
  <si>
    <t>Dobava in saditev dreves pri dvorani: lipa-Tilia cordata "Erecta"</t>
  </si>
  <si>
    <t>12.02</t>
  </si>
  <si>
    <t>Dobava in saditev dreves pred poslovilnimi vežicami: več debelne povešave breze</t>
  </si>
  <si>
    <t>12.03</t>
  </si>
  <si>
    <t>Dobava in saditev dreves ob steni pri poslovilnih vežicah: zeleni in rdeči pahljačasti javor Acer palmatum z nacepljenimi listi</t>
  </si>
  <si>
    <t>12.04</t>
  </si>
  <si>
    <t>Dobava in saditev dreves pred vhodom v vežice: sencoljube rastline - hoste</t>
  </si>
  <si>
    <t>12.05</t>
  </si>
  <si>
    <t>Dobava in saditev dreves v gredi pred vhodom v vežico ob pločniku ob panojih: rdečelistna divja trta - Parthenocissus tricuspidata "Veitchii"</t>
  </si>
  <si>
    <t>12.06</t>
  </si>
  <si>
    <t>Dobava in saditev dreves v v pasu prodnikov ob obstoječem zidu: rdeče popenjave vrtnice</t>
  </si>
  <si>
    <t>Skupaj zasaditev:</t>
  </si>
  <si>
    <t>13.</t>
  </si>
  <si>
    <t>OPREMA</t>
  </si>
  <si>
    <t>13.01</t>
  </si>
  <si>
    <t>Dobava in montaža zaščitne rešetke dim. 200x200/70x70 cm, kot zaščita koreninskega dela obstoječaga drevesa (npr. ACO standard)</t>
  </si>
  <si>
    <t>13.02</t>
  </si>
  <si>
    <t>13.03</t>
  </si>
  <si>
    <t>13.04</t>
  </si>
  <si>
    <t xml:space="preserve">Dobava in montaža koša za smeti po izbiri arhitekta </t>
  </si>
  <si>
    <t>13.05</t>
  </si>
  <si>
    <t>13.06</t>
  </si>
  <si>
    <t xml:space="preserve">Dobava in montaža stojala za kolo po izbiri arhitekta </t>
  </si>
  <si>
    <t>13.07</t>
  </si>
  <si>
    <t>Dobava in montaža prometnih znakov na enem drogu III-124 (intervencijska pot) in znak STOP</t>
  </si>
  <si>
    <t>13.08</t>
  </si>
  <si>
    <t>Dobava in montaža prometnih znakov na enem drogu II-3 (prepovedan promet v obe smeri),  znak IV-5 (dopolnilna tabla DOVOLJENO ZA DOSTAVO) in znak II.2 STOP</t>
  </si>
  <si>
    <t>Skupaj oprema:</t>
  </si>
  <si>
    <t>REKAPITULACIJA I. FAZA</t>
  </si>
  <si>
    <t>C</t>
  </si>
  <si>
    <t>€</t>
  </si>
  <si>
    <t>SKUPAJ:</t>
  </si>
  <si>
    <t>ZEMELJSKA DELA</t>
  </si>
  <si>
    <t>TOPLOTNA IZOLACIJA</t>
  </si>
  <si>
    <t>KROVSKO - KLEPARSKA DELA</t>
  </si>
  <si>
    <t>I.</t>
  </si>
  <si>
    <t>II.</t>
  </si>
  <si>
    <t>III.</t>
  </si>
  <si>
    <t>IV.</t>
  </si>
  <si>
    <t>V.</t>
  </si>
  <si>
    <t>VI.</t>
  </si>
  <si>
    <t>VII.</t>
  </si>
  <si>
    <t>VIII.</t>
  </si>
  <si>
    <t>XI.</t>
  </si>
  <si>
    <t>SPUŠČEN STROP</t>
  </si>
  <si>
    <t>ROBNI ELEMENTI</t>
  </si>
  <si>
    <t>SKUPAJ GRADBENA DELA</t>
  </si>
  <si>
    <t>SKUPAJ OBRTNIŠKA DELA</t>
  </si>
  <si>
    <t>SKUPAJ ZUNANJA UREDITEV</t>
  </si>
  <si>
    <t>II. FAZA</t>
  </si>
  <si>
    <t xml:space="preserve">Široki izkop humusa v deb. 25 cm </t>
  </si>
  <si>
    <t>Izkop točkovnih temeljev v mat. III. ktg šir. do 2 m, gl. do 1,0 m</t>
  </si>
  <si>
    <t>Vgrajevanje izkopanega obstoječega tamponskega materiala v sloju 30 cm</t>
  </si>
  <si>
    <t>Dobava in vgrajevanje tamponskega drobljenca gran. 0-31,5 cm, manjkajoči sloj, v deb.cca 60 cm, komprimacija do potrebne zbitosti</t>
  </si>
  <si>
    <t>Razgrinjanje humusa v sloju cca 60 cm</t>
  </si>
  <si>
    <t>Izkop jarka za kanalizacijo gl.do 1,0 m, šir.do 1,0 m</t>
  </si>
  <si>
    <t>Dobava, izdelava in razopaženje opaža sedalne površine arm.zoba na steni, viden beton</t>
  </si>
  <si>
    <t>Dobava, izdelava in razopaženje obrob zasaditev viš. 15 cm</t>
  </si>
  <si>
    <r>
      <t>Dobava in vgrajevanje armiranega betona C 30/37 XC4, XF4, v presek 0,20 - 0,30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 xml:space="preserve"> - arm.bet.obroba zasaditev, obdelava - prani beton</t>
    </r>
  </si>
  <si>
    <t>ocena</t>
  </si>
  <si>
    <t>Čiščenje objekta po končanih delih</t>
  </si>
  <si>
    <t>Dobava in polaganje kanalet ACO Drain SR 150 S s simetrično ergoWN 150, 400 kN, ali enakovredno, polaganje na betonsko podlago deb. 10 cm</t>
  </si>
  <si>
    <t>Dobava in polaganje zbiralnika ACO Drain SR 150 S s simetrično ergoWN 150, 400 kN, ali enakovredno, s stranskim iztokom DN 160polaganje na betonsko podlago deb. 10 cm</t>
  </si>
  <si>
    <t>Skupaj razna dela dela:</t>
  </si>
  <si>
    <t>Dobava in polaganje vtnih betonskih robnikov dim. 5x20x100 cm na betonsko podlago, obbetonirani z 0,06 m3/m betona C 12/15, XC4, XF3 fugirani s cem.malto 1:2 - ravni robniki</t>
  </si>
  <si>
    <t>Priprava in planiranje +-1 cm pripravljene površine tampona, zaklinjenje in valjanje do potrebne zbitosti</t>
  </si>
  <si>
    <t>Dobava in saditev dreves na trgu: Acer platanoides "Drummmondii" - ostrolist javor, listi belo obrobljeni.</t>
  </si>
  <si>
    <t xml:space="preserve">Dobava in montaža lesene sedalne površine po izbiri arhitekta dim. 200x50 cm po izbiri arhitekta </t>
  </si>
  <si>
    <t xml:space="preserve">Dobava in montaža lesene sedalne površine po izbiri arhitekta dim. 250x50 cm po izbiri arhitekta </t>
  </si>
  <si>
    <t>Dobava in montaža tipskega koša za smeti po izbiri arhitekta</t>
  </si>
  <si>
    <t>Dobava in montaža tipskega stojala za kolo izbiri arhitekta</t>
  </si>
  <si>
    <t>Dobava in montaža tipskega droga za zastavo po izbiri arhitekta viš. 6 m, z betonskim temeljem</t>
  </si>
  <si>
    <t>REKAPITULACIJA I. IN II. FAZA</t>
  </si>
  <si>
    <t>D</t>
  </si>
  <si>
    <t>E</t>
  </si>
  <si>
    <t>STROJNE INSTALACIJE</t>
  </si>
  <si>
    <t>F</t>
  </si>
  <si>
    <t>ELEKTROINSTALACIJE</t>
  </si>
  <si>
    <t>NOTRANJA OPREMA</t>
  </si>
  <si>
    <t>G</t>
  </si>
  <si>
    <t>REKAPITULACIJA II. FAZA</t>
  </si>
  <si>
    <t>SKUPAJ I. FAZA:</t>
  </si>
  <si>
    <t>SKUPAJ II. FAZA:</t>
  </si>
  <si>
    <t>Pokrivanje ravne strehe v nakl. 2%, servisni del, PE parna zapora SD MIN 400 m, kamena volna deb. 150 mm estrudiran polistiren deb. 50 mm, ločilni sloj filc 200 g, FPO folija deb. 1,8 mm, prodec 8-16 mm deb. 30 mm.</t>
  </si>
  <si>
    <t>Demontaža in rušenje obstoječih objektov stare mrliške vežice kompletno z vsemi odklopi instalacij in odvoz rušenin na stalno deponijo</t>
  </si>
  <si>
    <t>Izkop utrjenega tamponskega sloja pod notranjmi tlaki in pod tlaki zunanjih podestov,</t>
  </si>
  <si>
    <t>Rušenje in izkop obstoječe asfalte površine tlakovanih površin tlakovcev in plošč, obrob robnikov, jaškov in meteorne kanalizacije in odvoz na stalno deponijo</t>
  </si>
  <si>
    <t>Vgradnja sifona - v montažnih delih - vodovod !</t>
  </si>
  <si>
    <t>Dobava in izdelava  horizontalne hidroizolacije s hladnim premazom Ibitola in varjenimi trakovi Izotekt  T4 plus</t>
  </si>
  <si>
    <t>Zakoličba objekta in zakoličba gradbenih profilov</t>
  </si>
  <si>
    <t>Široki izkop obstoječege tamponskega sloja v deb. 40 cm in mat. III.ktg glob. 1,0 m</t>
  </si>
  <si>
    <t>Dobava in polaganje geotekstila P 250 na utrjen planum izkopa</t>
  </si>
  <si>
    <r>
      <t>Dobava in vgrajevanje armiranega betona C 25/30 XC2, v presek 0,20 - 0,30 m</t>
    </r>
    <r>
      <rPr>
        <vertAlign val="superscript"/>
        <sz val="10"/>
        <rFont val="Arial"/>
        <family val="2"/>
        <charset val="238"/>
      </rPr>
      <t>3</t>
    </r>
    <r>
      <rPr>
        <sz val="10"/>
        <rFont val="Arial"/>
        <family val="2"/>
        <charset val="238"/>
      </rPr>
      <t>/m - arm.bet.tem.plošča, peta pasovnih temeljev in arm.bet.stene</t>
    </r>
  </si>
  <si>
    <t>Čiščenje objekta po končanih delih - zajeto v post. 2/2.01</t>
  </si>
  <si>
    <t>SVETILKE</t>
  </si>
  <si>
    <t>Dobava in montaža</t>
  </si>
  <si>
    <t>Naziv</t>
  </si>
  <si>
    <t xml:space="preserve">svetilke po izboru investitorja oz. </t>
  </si>
  <si>
    <t xml:space="preserve">kot na primer (ekvivalentne).... </t>
  </si>
  <si>
    <t>Zumtobel ML4 AM 1x54W T5 EVG- vgradna zaprta svetilka razpršene svetlobe, z 3D LRO mikropiramidno optiko, dimenzije: 1198x298x76 mm, komplet s sijalko (T5 54 W 830)</t>
  </si>
  <si>
    <t>2</t>
  </si>
  <si>
    <r>
      <t xml:space="preserve">MTSI SWITCH MADE PALAOS 240  LED 14W IP44, vgradna LED svetilka premera 240mm, potrebni izrez: </t>
    </r>
    <r>
      <rPr>
        <sz val="10"/>
        <rFont val="Calibri"/>
        <family val="2"/>
        <charset val="238"/>
      </rPr>
      <t>Ø</t>
    </r>
    <r>
      <rPr>
        <sz val="10"/>
        <rFont val="Arial CE"/>
        <charset val="238"/>
      </rPr>
      <t>225 mm, bela, komplet z vgrajenim pretvornikom</t>
    </r>
  </si>
  <si>
    <t>kom</t>
  </si>
  <si>
    <t>3</t>
  </si>
  <si>
    <r>
      <t xml:space="preserve">HALLA ELUMI 13-250K-1040E 1x40W T5 EVG - nadgradna svetilka, dimenzije: </t>
    </r>
    <r>
      <rPr>
        <sz val="10"/>
        <rFont val="Calibri"/>
        <family val="2"/>
        <charset val="238"/>
      </rPr>
      <t>Ø</t>
    </r>
    <r>
      <rPr>
        <sz val="10"/>
        <rFont val="Arial CE"/>
        <charset val="238"/>
      </rPr>
      <t>370x55 mm, z belim opalnim difuznim pokrovom, komplet s sijalko (T5R 40W 830)</t>
    </r>
  </si>
  <si>
    <t>4</t>
  </si>
  <si>
    <r>
      <t>HALLA ELUMI 13-200K-2028E 2x28W T5 EVG - nadgradna svetilka, dimenzije: 1200x180x55</t>
    </r>
    <r>
      <rPr>
        <sz val="10"/>
        <rFont val="Arial CE"/>
        <charset val="238"/>
      </rPr>
      <t xml:space="preserve"> mm, z belim opalnim difuznim pokrovom, komplet s sijalko (T5 28W 830)</t>
    </r>
  </si>
  <si>
    <t>5</t>
  </si>
  <si>
    <t>MARTINI WalkieT 76170.00 TC11W IP67-vgradna stenska svetilka odporna na občasne potopitve, z matiranim varnostnim steklom, skupaj s sijalko (TC 11W) in vgradnim ohišjem za v beton MARTINI 76173.00</t>
  </si>
  <si>
    <t>6</t>
  </si>
  <si>
    <t>BEGA 8645 HIT-TC-CE 35W IP65- svetlobni stebriček grafitno črne barve, višine 1m</t>
  </si>
  <si>
    <t>HIT-TC-CE 35W-metalhalogenidna sijalka</t>
  </si>
  <si>
    <t>BEGA 895-dodatno vgradno sidro za v temelj, po potrebi</t>
  </si>
  <si>
    <t>MTSI TAL GREG LED 1W IP65- vgradna stenska orientacijska svetilka, asimetrična, antracitne barve, LED pretvornik že vgrjen, vgradna globina vgradnega ohišja: 85 mm, barva svetlobe: topla bela, komplet</t>
  </si>
  <si>
    <t>MTSI GRADUS TC 23W IP66-vgradna svetilka s povišano stopnjo zaščite, liti aluminij in mat difuzor, antracitne barve, komplet s sijalko (TC 23W) in vgradnim ohišjem za v beton (310249)</t>
  </si>
  <si>
    <t>9</t>
  </si>
  <si>
    <t>OSRAM ECOPACK-T5DIM 28/54W 72613-99-nadgradne svetilke z možnostjo zatemnjevanja 1-10V, dolžine 1184mm, bela, komplet s sijalkami (T5 54W 840) in regulatorjem</t>
  </si>
  <si>
    <t>OSRAM HF DIM MCU-regulator</t>
  </si>
  <si>
    <t>10</t>
  </si>
  <si>
    <t>OSRAM ECOPACK-T5DIM 35/49W 72614-99-nadgradne svetilke z možnostjo zatemnjevanja 1-10V, dolžine 1484mm, bela, komplet s sijalkami (T5 49W 840) in regulatorjem</t>
  </si>
  <si>
    <t>11</t>
  </si>
  <si>
    <t>BEGA 4175 TC 15W IP44- nadgradna svetilka za montažo na betonski steber, grafitno črna in opalno steklo, komplet s sijalko (TC 15W)</t>
  </si>
  <si>
    <t>12</t>
  </si>
  <si>
    <t>Beghelli Formula 65 19226 LED 11W AT SE 1N/RM IP65-svetilka zasilne razsvetljave, dejanske porabe: 0,7W, z garanciji 4 leta</t>
  </si>
  <si>
    <t>Svetilke skupaj :</t>
  </si>
  <si>
    <t>POLOŽITVENI MATERIAL</t>
  </si>
  <si>
    <t>Stikalo p/o navadno 10A</t>
  </si>
  <si>
    <t>Stikalo p/o menjalno 10A</t>
  </si>
  <si>
    <t xml:space="preserve">Tipkalo (gor-dol) </t>
  </si>
  <si>
    <t>Stikalni tablo (4-moduli) z okrasnim okvirjem</t>
  </si>
  <si>
    <t>-stikalo 0-1 (1 modul)</t>
  </si>
  <si>
    <t>Vtičnica p/o 230V/16A, šuko</t>
  </si>
  <si>
    <t>Vtičnica p/o 230V/16A, šuko s pokrovom</t>
  </si>
  <si>
    <t>Vtičnica p/o 400V/16A, šuko</t>
  </si>
  <si>
    <t>Vtičnica p/o RJ45 dvojna</t>
  </si>
  <si>
    <t>Vtičnica p/o TV-R končna</t>
  </si>
  <si>
    <t>Fiksni priključek 230V, priključnica</t>
  </si>
  <si>
    <t>Fiksni priključek 400V, priključnica</t>
  </si>
  <si>
    <t>Kopalniški ventilator Vortice100</t>
  </si>
  <si>
    <t>Senzor gibanja (vklop luči) 360°</t>
  </si>
  <si>
    <t>Senzor gibanja (vklop luči) 180°</t>
  </si>
  <si>
    <t>Sobni temostat (preveri strojne popise)</t>
  </si>
  <si>
    <t>Kabel FTP 4x2x0,8 mm2</t>
  </si>
  <si>
    <t>Kabel koaks 75 ohm</t>
  </si>
  <si>
    <t>Kabel NYM-J 3x1,5 mm2</t>
  </si>
  <si>
    <t>Kabel NYM-J 4x1,5 mm2</t>
  </si>
  <si>
    <t>Kabel NYM-J 3x2,5 mm2</t>
  </si>
  <si>
    <t>Kabel NYM-J 5x2,5 mm2</t>
  </si>
  <si>
    <t>Kabel NYM-J 5x6 mm2</t>
  </si>
  <si>
    <t>Žica P/F 6 mm2 Ru/Ze</t>
  </si>
  <si>
    <t xml:space="preserve">Doza za izenačitev potenciala PS49 komplet </t>
  </si>
  <si>
    <t>Izolacijske cevi IC 16-23mm</t>
  </si>
  <si>
    <t>Instalcijske doze fi 60 globoke</t>
  </si>
  <si>
    <t>Instalacijska doza 300x400mm (komunikacijsko vozlišče)</t>
  </si>
  <si>
    <t>Priključna TELEKOM omarica komplet s krone letvicami</t>
  </si>
  <si>
    <t>Drobni in vezni material</t>
  </si>
  <si>
    <t>Položitveni material skupaj :</t>
  </si>
  <si>
    <t>RAZDELILNIKI</t>
  </si>
  <si>
    <t>Razdelilnik RM</t>
  </si>
  <si>
    <t>Tipska PVC priključno merilna omarica PMO-3K, IP40</t>
  </si>
  <si>
    <t>Varovalčni ločilnik VL100/3/20A</t>
  </si>
  <si>
    <t>Števnik delovne energije MT371-D1A54</t>
  </si>
  <si>
    <t>Prenapetostna zaščita Protec B</t>
  </si>
  <si>
    <t>N in PE zbiralke</t>
  </si>
  <si>
    <t>Razdelilnik R1</t>
  </si>
  <si>
    <t>Tipska kovinska ali PVC štiriredna p/o omarica z vratci, IP40</t>
  </si>
  <si>
    <t>Glavno stikalo 25A/3p, na vrata</t>
  </si>
  <si>
    <t>Stikalo FID 25/4/0,03A, tip: A</t>
  </si>
  <si>
    <t>Instalacijski odklopnik B/1/6A</t>
  </si>
  <si>
    <t>Instalacijski odklopnik B/1/10A</t>
  </si>
  <si>
    <t>Instalacijski odklopnik B/1/13A</t>
  </si>
  <si>
    <t>Instalacijski odklopnik B/3/13A</t>
  </si>
  <si>
    <t>Prenapetostni odvodnik C-karakteristike</t>
  </si>
  <si>
    <t>Razdelilnik R2</t>
  </si>
  <si>
    <t>Instalacijski kontaktor R20-11/230V</t>
  </si>
  <si>
    <t>Izbirno stikalo 1-0-2/1p, 16A na letev</t>
  </si>
  <si>
    <t>Foto rele s sondo HTR 03.3</t>
  </si>
  <si>
    <t>Razdelilniki skupaj :</t>
  </si>
  <si>
    <t>TEHNIČNO VAROVANJE</t>
  </si>
  <si>
    <t>Centrala Ademco VISTA 50 ;kombinirana vlomna in požarna alarmna centrala v kovinskem ohišju, osemi particij, 9 žičnih con, možnost razširitve+ 80 žičnih con, interni spomin 225 dogodkov, 128 uporabniških kod,  dvosmerni komunikator, krmiljenje do 16 relejev, alarmni izhod, download…</t>
  </si>
  <si>
    <t xml:space="preserve">Tipkovnica Ademco 6164 adresibilna alfanumerična tipkovnica z LCD prikazovalnikom, razširitvenim modulom in relejnim kontaktom (4cone+1rele) </t>
  </si>
  <si>
    <t xml:space="preserve">Sirena z bliskavko </t>
  </si>
  <si>
    <t>1</t>
  </si>
  <si>
    <t xml:space="preserve">OPTEX DX-40 PLUS senzor z vgrajenim infrardečim in mikrovalovnim zaznavanjem, digitalna mikroprocesorska obdelava signalov, nastavitev polja pokritja mikrovalovnega senzorja, 12*12m, ANTIMASKING NAČIN DELOVANJA - prožen alarmni  izhod v primeru prekrivanja senzorja, dva kakovostna senzorja omogočata izredno zanesljivost delovanja </t>
  </si>
  <si>
    <t xml:space="preserve">OPTEX FA-1W zidni nosilec za senzorje serije Optex DX </t>
  </si>
  <si>
    <t xml:space="preserve">Napajalnk 12V3AB napajalnik 12V/3A, v kovinskem ohišju, transformator, sabotažno stikalo </t>
  </si>
  <si>
    <t>AKU baterija akumulator 12V/7,2Ah</t>
  </si>
  <si>
    <t>TR12 transformator 220/16V; 40VA</t>
  </si>
  <si>
    <t>drobni in vezni material</t>
  </si>
  <si>
    <t>Varovanje skupaj :</t>
  </si>
  <si>
    <t>Dnevno nočna 1/3-inch dome kamera; občutljivost pri 50IRE-barvni način 0.59lux, nočni način 0.08lux; goriščna razdalja od 3-9mm; 15-bitna DSP tehnologija; 10 x SenesUp funkcija; XF-Dynamic funkcija; OSD funkcija; Bilinx komunikacija za oddaljeno nastavljanje kamere; funkcija LensWizard; vgrajena detekcija gibanja; horizontalna resolucija 540TVL; napajanje 240VAC/50Hz; 90 stopinjski vertikalni vidni kot; antivandalno ohišje; kot tip Bosch VDN-495V03-10S</t>
  </si>
  <si>
    <t>Napajalnik za dome kamere; 240VAC, 50Hz /            12VDC, 1A; kot tip Bosch UPA-1220-50</t>
  </si>
  <si>
    <t>Zunanje ohišje; stransko odpiranje; standard IP66, NEMA 4X; material aluminij; antivandalno; samočistilno steklo; napajanje 240VAC/50Hz; grelec; ventilator; ščit proti soncu; uvod kablov skozi konzolo; kot tip Bosch UHO-HBGS-50</t>
  </si>
  <si>
    <t>Stenska konzola za zunanje ohišje; uvod kablov skozi konzolo; rotacija 360 stopinj, nagib 180 stopinj; antikorozijska površina; kot tip Bosch  LTC 9251/00</t>
  </si>
  <si>
    <t>24" LCD monitor</t>
  </si>
  <si>
    <t>Video nadzor skupaj :</t>
  </si>
  <si>
    <t>STRELOVOD IN OZEMLJITVE</t>
  </si>
  <si>
    <t>Povezava med stešnim in zemeljskim delom se izvede podometno</t>
  </si>
  <si>
    <r>
      <t>Žica Al</t>
    </r>
    <r>
      <rPr>
        <sz val="11"/>
        <rFont val="Arial"/>
        <family val="2"/>
        <charset val="238"/>
      </rPr>
      <t xml:space="preserve"> Ø10</t>
    </r>
    <r>
      <rPr>
        <sz val="11"/>
        <rFont val="Arial CE"/>
        <charset val="238"/>
      </rPr>
      <t>mm</t>
    </r>
  </si>
  <si>
    <t xml:space="preserve">Zidna p/o merilna omarica </t>
  </si>
  <si>
    <t xml:space="preserve">Merilna sponka </t>
  </si>
  <si>
    <t>Merilna številka</t>
  </si>
  <si>
    <t>Vezna sponka</t>
  </si>
  <si>
    <t xml:space="preserve">Univerzalni strešni nosilec </t>
  </si>
  <si>
    <t>Krožno ozemljilo Valjanec FeZn 25x4mm</t>
  </si>
  <si>
    <t>Ozemljila, cistern, totemov,.... Valjanec Fezn 25x4mm</t>
  </si>
  <si>
    <t>Montaža in meritve</t>
  </si>
  <si>
    <t>Strelovod skupaj :</t>
  </si>
  <si>
    <t>VREDNOST SKUPAJ:</t>
  </si>
  <si>
    <t>Št.</t>
  </si>
</sst>
</file>

<file path=xl/styles.xml><?xml version="1.0" encoding="utf-8"?>
<styleSheet xmlns="http://schemas.openxmlformats.org/spreadsheetml/2006/main">
  <numFmts count="4">
    <numFmt numFmtId="164" formatCode="_-* #,##0.00\ _S_I_T_-;\-* #,##0.00\ _S_I_T_-;_-* &quot;-&quot;??\ _S_I_T_-;_-@_-"/>
    <numFmt numFmtId="165" formatCode="#,##0.00\ _S_I_T"/>
    <numFmt numFmtId="166" formatCode="#,##0.00\ [$€-1]"/>
    <numFmt numFmtId="167" formatCode="0#"/>
  </numFmts>
  <fonts count="56">
    <font>
      <sz val="10"/>
      <name val="Arial"/>
      <charset val="238"/>
    </font>
    <font>
      <sz val="10"/>
      <name val="Arial"/>
      <family val="2"/>
      <charset val="238"/>
    </font>
    <font>
      <b/>
      <sz val="10"/>
      <name val="Arial CE"/>
      <family val="2"/>
      <charset val="238"/>
    </font>
    <font>
      <b/>
      <sz val="10"/>
      <name val="Arial"/>
      <family val="2"/>
      <charset val="238"/>
    </font>
    <font>
      <b/>
      <sz val="12"/>
      <name val="Arial"/>
      <family val="2"/>
      <charset val="238"/>
    </font>
    <font>
      <sz val="10"/>
      <name val="Arial"/>
      <family val="2"/>
      <charset val="238"/>
    </font>
    <font>
      <vertAlign val="superscript"/>
      <sz val="10"/>
      <name val="Arial"/>
      <family val="2"/>
      <charset val="238"/>
    </font>
    <font>
      <sz val="10"/>
      <name val="Arial CE"/>
      <family val="2"/>
      <charset val="238"/>
    </font>
    <font>
      <sz val="10"/>
      <name val="Calibri"/>
      <family val="2"/>
      <charset val="238"/>
    </font>
    <font>
      <vertAlign val="superscript"/>
      <sz val="10"/>
      <name val="Arial CE"/>
      <charset val="238"/>
    </font>
    <font>
      <b/>
      <sz val="10"/>
      <name val="Arial CE"/>
      <charset val="238"/>
    </font>
    <font>
      <sz val="10"/>
      <name val="Arial"/>
      <family val="2"/>
    </font>
    <font>
      <sz val="10"/>
      <name val="Arial"/>
      <charset val="238"/>
    </font>
    <font>
      <b/>
      <sz val="11"/>
      <name val="Arial"/>
      <family val="2"/>
    </font>
    <font>
      <sz val="11"/>
      <name val="Arial"/>
      <family val="2"/>
    </font>
    <font>
      <sz val="11"/>
      <name val="Arial"/>
      <family val="2"/>
      <charset val="238"/>
    </font>
    <font>
      <b/>
      <sz val="10"/>
      <name val="Arial"/>
      <family val="2"/>
    </font>
    <font>
      <sz val="10"/>
      <name val="Arial CE"/>
      <charset val="238"/>
    </font>
    <font>
      <i/>
      <sz val="10"/>
      <name val="Arial CE"/>
      <charset val="238"/>
    </font>
    <font>
      <sz val="9"/>
      <name val="Futura Prins"/>
    </font>
    <font>
      <sz val="11"/>
      <name val="Arial CE"/>
      <family val="2"/>
      <charset val="238"/>
    </font>
    <font>
      <sz val="11"/>
      <name val="Arial CE"/>
      <charset val="238"/>
    </font>
    <font>
      <sz val="10"/>
      <color indexed="10"/>
      <name val="Arial"/>
      <family val="2"/>
      <charset val="238"/>
    </font>
    <font>
      <sz val="8"/>
      <name val="Arial CE"/>
      <charset val="238"/>
    </font>
    <font>
      <b/>
      <sz val="11"/>
      <name val="Arial"/>
      <family val="2"/>
      <charset val="238"/>
    </font>
    <font>
      <b/>
      <sz val="11"/>
      <name val="Arial CE"/>
      <family val="2"/>
      <charset val="238"/>
    </font>
    <font>
      <sz val="12"/>
      <name val="Arial CE"/>
      <family val="2"/>
      <charset val="238"/>
    </font>
    <font>
      <b/>
      <sz val="12"/>
      <name val="Arial CE"/>
      <family val="2"/>
      <charset val="238"/>
    </font>
    <font>
      <b/>
      <i/>
      <sz val="10"/>
      <name val="Arial CE"/>
      <family val="2"/>
      <charset val="238"/>
    </font>
    <font>
      <sz val="9"/>
      <name val="Arial CE"/>
      <family val="2"/>
      <charset val="238"/>
    </font>
    <font>
      <sz val="9"/>
      <name val="Arial CE"/>
      <charset val="238"/>
    </font>
    <font>
      <b/>
      <sz val="9"/>
      <name val="Arial CE"/>
      <charset val="238"/>
    </font>
    <font>
      <b/>
      <sz val="9"/>
      <name val="Arial CE"/>
      <family val="2"/>
      <charset val="238"/>
    </font>
    <font>
      <b/>
      <sz val="8"/>
      <name val="Arial CE"/>
      <family val="2"/>
      <charset val="238"/>
    </font>
    <font>
      <sz val="9"/>
      <name val="Symbol"/>
      <family val="1"/>
      <charset val="2"/>
    </font>
    <font>
      <sz val="9"/>
      <name val="Arial"/>
      <family val="2"/>
    </font>
    <font>
      <b/>
      <sz val="9"/>
      <name val="Arial"/>
      <family val="2"/>
    </font>
    <font>
      <sz val="8"/>
      <name val="Arial CE"/>
      <family val="2"/>
      <charset val="238"/>
    </font>
    <font>
      <b/>
      <sz val="8"/>
      <name val="Arial CE"/>
      <charset val="238"/>
    </font>
    <font>
      <b/>
      <sz val="9"/>
      <name val="Arial"/>
      <family val="2"/>
      <charset val="238"/>
    </font>
    <font>
      <sz val="9"/>
      <name val="Times New Roman CE"/>
      <family val="1"/>
      <charset val="238"/>
    </font>
    <font>
      <sz val="9"/>
      <name val="Courier"/>
      <family val="3"/>
    </font>
    <font>
      <sz val="10"/>
      <name val="Arial Narrow"/>
      <family val="2"/>
      <charset val="238"/>
    </font>
    <font>
      <sz val="9"/>
      <name val="Arial"/>
      <family val="2"/>
      <charset val="238"/>
    </font>
    <font>
      <b/>
      <sz val="9"/>
      <name val="Times New Roman CE"/>
      <family val="1"/>
      <charset val="238"/>
    </font>
    <font>
      <vertAlign val="superscript"/>
      <sz val="10"/>
      <name val="Arial CE"/>
      <family val="2"/>
      <charset val="238"/>
    </font>
    <font>
      <sz val="10"/>
      <name val="Symbol"/>
      <family val="1"/>
      <charset val="2"/>
    </font>
    <font>
      <vertAlign val="superscript"/>
      <sz val="10"/>
      <name val="Arial Narrow"/>
      <family val="2"/>
      <charset val="238"/>
    </font>
    <font>
      <b/>
      <sz val="10"/>
      <name val="Arial Narrow"/>
      <family val="2"/>
      <charset val="238"/>
    </font>
    <font>
      <vertAlign val="subscript"/>
      <sz val="9"/>
      <name val="Arial"/>
      <family val="2"/>
      <charset val="238"/>
    </font>
    <font>
      <vertAlign val="superscript"/>
      <sz val="9"/>
      <name val="Arial"/>
      <family val="2"/>
      <charset val="238"/>
    </font>
    <font>
      <vertAlign val="superscript"/>
      <sz val="9"/>
      <name val="Arial CE"/>
      <family val="2"/>
      <charset val="238"/>
    </font>
    <font>
      <sz val="10"/>
      <name val="Arial CE"/>
      <family val="4"/>
      <charset val="238"/>
    </font>
    <font>
      <sz val="10"/>
      <name val="Arial CE"/>
    </font>
    <font>
      <b/>
      <sz val="12"/>
      <name val="Arial CE"/>
      <charset val="238"/>
    </font>
    <font>
      <sz val="8"/>
      <name val="Arial"/>
      <charset val="238"/>
    </font>
  </fonts>
  <fills count="5">
    <fill>
      <patternFill patternType="none"/>
    </fill>
    <fill>
      <patternFill patternType="gray125"/>
    </fill>
    <fill>
      <patternFill patternType="solid">
        <fgColor indexed="9"/>
        <bgColor indexed="64"/>
      </patternFill>
    </fill>
    <fill>
      <patternFill patternType="solid">
        <fgColor indexed="22"/>
        <bgColor indexed="31"/>
      </patternFill>
    </fill>
    <fill>
      <patternFill patternType="solid">
        <fgColor indexed="22"/>
        <bgColor indexed="64"/>
      </patternFill>
    </fill>
  </fills>
  <borders count="22">
    <border>
      <left/>
      <right/>
      <top/>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8"/>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8"/>
      </bottom>
      <diagonal/>
    </border>
  </borders>
  <cellStyleXfs count="8">
    <xf numFmtId="0" fontId="0" fillId="0" borderId="0"/>
    <xf numFmtId="0" fontId="19" fillId="0" borderId="1" applyAlignment="0"/>
    <xf numFmtId="0" fontId="1" fillId="0" borderId="0"/>
    <xf numFmtId="0" fontId="23" fillId="0" borderId="0"/>
    <xf numFmtId="4" fontId="53" fillId="0" borderId="0"/>
    <xf numFmtId="0" fontId="17" fillId="0" borderId="0"/>
    <xf numFmtId="0" fontId="7" fillId="0" borderId="0"/>
    <xf numFmtId="164" fontId="12" fillId="0" borderId="0" applyFont="0" applyFill="0" applyBorder="0" applyAlignment="0" applyProtection="0"/>
  </cellStyleXfs>
  <cellXfs count="555">
    <xf numFmtId="0" fontId="0" fillId="0" borderId="0" xfId="0"/>
    <xf numFmtId="0" fontId="0" fillId="0" borderId="0" xfId="0" applyBorder="1"/>
    <xf numFmtId="0" fontId="0" fillId="0" borderId="0" xfId="0" applyFill="1" applyBorder="1"/>
    <xf numFmtId="0" fontId="5" fillId="0" borderId="0" xfId="0" applyFont="1" applyAlignment="1">
      <alignment horizontal="justify" vertical="top" wrapText="1"/>
    </xf>
    <xf numFmtId="4" fontId="0" fillId="0" borderId="0" xfId="0" applyNumberFormat="1" applyFill="1" applyBorder="1"/>
    <xf numFmtId="0" fontId="0" fillId="0" borderId="0" xfId="0" applyFill="1" applyBorder="1" applyAlignment="1">
      <alignment horizontal="left"/>
    </xf>
    <xf numFmtId="166" fontId="0" fillId="0" borderId="0" xfId="0" applyNumberFormat="1" applyAlignment="1">
      <alignment horizontal="right"/>
    </xf>
    <xf numFmtId="166" fontId="0" fillId="0" borderId="0" xfId="0" applyNumberFormat="1"/>
    <xf numFmtId="166" fontId="0" fillId="0" borderId="0" xfId="0" applyNumberFormat="1" applyAlignment="1"/>
    <xf numFmtId="166" fontId="0" fillId="0" borderId="0" xfId="0" applyNumberFormat="1" applyBorder="1"/>
    <xf numFmtId="4" fontId="0" fillId="0" borderId="0" xfId="0" applyNumberFormat="1" applyFill="1" applyBorder="1" applyAlignment="1"/>
    <xf numFmtId="4" fontId="1" fillId="0" borderId="0" xfId="0" applyNumberFormat="1" applyFont="1" applyFill="1" applyBorder="1"/>
    <xf numFmtId="166" fontId="1" fillId="0" borderId="0" xfId="0" applyNumberFormat="1" applyFont="1"/>
    <xf numFmtId="0" fontId="1" fillId="0" borderId="0" xfId="0" applyFont="1" applyFill="1" applyBorder="1"/>
    <xf numFmtId="4" fontId="0" fillId="0" borderId="0" xfId="0" applyNumberFormat="1"/>
    <xf numFmtId="4" fontId="0" fillId="0" borderId="0" xfId="0" applyNumberFormat="1" applyAlignment="1"/>
    <xf numFmtId="4" fontId="0" fillId="0" borderId="0" xfId="0" applyNumberFormat="1" applyFill="1" applyBorder="1" applyAlignment="1">
      <alignment horizontal="right"/>
    </xf>
    <xf numFmtId="0" fontId="5" fillId="0" borderId="0" xfId="0" applyFont="1" applyAlignment="1">
      <alignment vertical="top" wrapText="1"/>
    </xf>
    <xf numFmtId="0" fontId="7" fillId="0" borderId="0" xfId="0" applyFont="1" applyBorder="1" applyAlignment="1" applyProtection="1">
      <alignment vertical="top" wrapText="1"/>
      <protection locked="0"/>
    </xf>
    <xf numFmtId="165" fontId="0" fillId="0" borderId="0" xfId="0" applyNumberFormat="1" applyFill="1" applyBorder="1" applyAlignment="1">
      <alignment horizontal="right"/>
    </xf>
    <xf numFmtId="49" fontId="5" fillId="0" borderId="0" xfId="0" applyNumberFormat="1" applyFont="1" applyAlignment="1">
      <alignment vertical="top" wrapText="1"/>
    </xf>
    <xf numFmtId="0" fontId="7" fillId="0" borderId="0" xfId="0" applyFont="1" applyFill="1" applyBorder="1" applyAlignment="1" applyProtection="1">
      <alignment horizontal="justify" vertical="top" wrapText="1"/>
      <protection locked="0"/>
    </xf>
    <xf numFmtId="0" fontId="5" fillId="0" borderId="0" xfId="0" applyFont="1"/>
    <xf numFmtId="0" fontId="0" fillId="0" borderId="0" xfId="0" applyAlignment="1">
      <alignment horizontal="center"/>
    </xf>
    <xf numFmtId="0" fontId="5" fillId="0" borderId="0" xfId="0" applyFont="1" applyAlignment="1">
      <alignment horizontal="center" vertical="top" wrapText="1"/>
    </xf>
    <xf numFmtId="0" fontId="0" fillId="0" borderId="0" xfId="0" applyFill="1" applyBorder="1" applyAlignment="1">
      <alignment horizontal="center"/>
    </xf>
    <xf numFmtId="0" fontId="0" fillId="0" borderId="0" xfId="0" applyBorder="1" applyAlignment="1">
      <alignment horizontal="center"/>
    </xf>
    <xf numFmtId="0" fontId="1" fillId="0" borderId="0" xfId="0" applyFont="1" applyFill="1" applyBorder="1" applyAlignment="1">
      <alignment horizontal="center"/>
    </xf>
    <xf numFmtId="49" fontId="5" fillId="0" borderId="0" xfId="0" applyNumberFormat="1" applyFont="1" applyAlignment="1">
      <alignment horizontal="center" vertical="top" wrapText="1"/>
    </xf>
    <xf numFmtId="0" fontId="5" fillId="0" borderId="0" xfId="0" applyFont="1" applyAlignment="1">
      <alignment horizontal="center" wrapText="1"/>
    </xf>
    <xf numFmtId="4" fontId="0" fillId="0" borderId="0" xfId="0" applyNumberFormat="1" applyBorder="1"/>
    <xf numFmtId="4" fontId="1" fillId="0" borderId="0" xfId="0" applyNumberFormat="1" applyFont="1" applyFill="1" applyBorder="1" applyAlignment="1">
      <alignment horizontal="right"/>
    </xf>
    <xf numFmtId="4" fontId="0" fillId="0" borderId="2" xfId="0" applyNumberFormat="1" applyBorder="1" applyAlignment="1"/>
    <xf numFmtId="4" fontId="0" fillId="0" borderId="2" xfId="0" applyNumberFormat="1" applyBorder="1"/>
    <xf numFmtId="49" fontId="0" fillId="0" borderId="0" xfId="0" applyNumberFormat="1" applyAlignment="1">
      <alignment horizontal="center" vertical="top"/>
    </xf>
    <xf numFmtId="49" fontId="0" fillId="0" borderId="0" xfId="0" applyNumberFormat="1" applyFill="1" applyBorder="1" applyAlignment="1">
      <alignment horizontal="center" vertical="top"/>
    </xf>
    <xf numFmtId="49" fontId="1" fillId="0" borderId="0" xfId="0" applyNumberFormat="1" applyFont="1" applyFill="1" applyBorder="1" applyAlignment="1">
      <alignment horizontal="center" vertical="top"/>
    </xf>
    <xf numFmtId="49" fontId="5" fillId="0" borderId="0" xfId="0" applyNumberFormat="1" applyFont="1" applyAlignment="1">
      <alignment horizontal="center" vertical="top"/>
    </xf>
    <xf numFmtId="49" fontId="5" fillId="0" borderId="0" xfId="0" applyNumberFormat="1" applyFont="1" applyFill="1" applyBorder="1" applyAlignment="1">
      <alignment horizontal="center" vertical="top"/>
    </xf>
    <xf numFmtId="4" fontId="0" fillId="0" borderId="0" xfId="0" applyNumberFormat="1" applyBorder="1" applyAlignment="1"/>
    <xf numFmtId="0" fontId="0" fillId="0" borderId="0" xfId="0" applyFill="1" applyBorder="1" applyAlignment="1"/>
    <xf numFmtId="49" fontId="5" fillId="0" borderId="3" xfId="0" applyNumberFormat="1" applyFont="1" applyBorder="1" applyAlignment="1">
      <alignment horizontal="center" vertical="top"/>
    </xf>
    <xf numFmtId="0" fontId="5" fillId="0" borderId="3" xfId="0" applyFont="1" applyBorder="1" applyAlignment="1">
      <alignment horizontal="center"/>
    </xf>
    <xf numFmtId="4" fontId="5" fillId="0" borderId="3" xfId="0" applyNumberFormat="1" applyFont="1" applyBorder="1" applyAlignment="1">
      <alignment horizontal="center"/>
    </xf>
    <xf numFmtId="166" fontId="5" fillId="0" borderId="3" xfId="0" applyNumberFormat="1" applyFont="1" applyBorder="1" applyAlignment="1">
      <alignment horizontal="center"/>
    </xf>
    <xf numFmtId="0" fontId="0" fillId="0" borderId="4" xfId="0" applyBorder="1" applyAlignment="1">
      <alignment horizontal="center"/>
    </xf>
    <xf numFmtId="4" fontId="0" fillId="0" borderId="4" xfId="0" applyNumberFormat="1" applyBorder="1"/>
    <xf numFmtId="4" fontId="0" fillId="0" borderId="4" xfId="0" applyNumberFormat="1" applyBorder="1" applyAlignment="1"/>
    <xf numFmtId="166" fontId="0" fillId="0" borderId="4" xfId="0" applyNumberFormat="1" applyBorder="1"/>
    <xf numFmtId="0" fontId="3" fillId="0" borderId="4" xfId="0" applyFont="1" applyBorder="1"/>
    <xf numFmtId="4" fontId="0" fillId="0" borderId="4" xfId="0" applyNumberFormat="1" applyFill="1" applyBorder="1"/>
    <xf numFmtId="49" fontId="3" fillId="0" borderId="4" xfId="0" applyNumberFormat="1" applyFont="1" applyFill="1" applyBorder="1" applyAlignment="1">
      <alignment horizontal="center" vertical="top"/>
    </xf>
    <xf numFmtId="0" fontId="3" fillId="0" borderId="4" xfId="0" applyFont="1" applyFill="1" applyBorder="1"/>
    <xf numFmtId="0" fontId="3" fillId="0" borderId="4" xfId="0" applyFont="1" applyFill="1" applyBorder="1" applyAlignment="1">
      <alignment horizontal="center"/>
    </xf>
    <xf numFmtId="166" fontId="0" fillId="0" borderId="4" xfId="0" applyNumberFormat="1" applyBorder="1" applyAlignment="1">
      <alignment horizontal="right"/>
    </xf>
    <xf numFmtId="0" fontId="3" fillId="0" borderId="0" xfId="0" applyFont="1" applyBorder="1"/>
    <xf numFmtId="4" fontId="0" fillId="0" borderId="4" xfId="0" applyNumberFormat="1" applyFill="1" applyBorder="1" applyAlignment="1">
      <alignment horizontal="right"/>
    </xf>
    <xf numFmtId="166" fontId="0" fillId="0" borderId="4" xfId="0" applyNumberFormat="1" applyBorder="1" applyAlignment="1"/>
    <xf numFmtId="0" fontId="5" fillId="0" borderId="0" xfId="0" applyFont="1" applyBorder="1" applyAlignment="1">
      <alignment horizontal="center" wrapText="1"/>
    </xf>
    <xf numFmtId="0" fontId="1" fillId="0" borderId="3" xfId="0" applyFont="1" applyBorder="1" applyAlignment="1">
      <alignment horizontal="center"/>
    </xf>
    <xf numFmtId="0" fontId="1" fillId="0" borderId="0" xfId="0" applyFont="1" applyAlignment="1">
      <alignment horizontal="justify" vertical="top" wrapText="1"/>
    </xf>
    <xf numFmtId="49" fontId="1" fillId="0" borderId="0" xfId="0" applyNumberFormat="1" applyFont="1" applyAlignment="1">
      <alignment horizontal="center" vertical="top"/>
    </xf>
    <xf numFmtId="0" fontId="1" fillId="0" borderId="0" xfId="0" applyFont="1" applyAlignment="1">
      <alignment horizontal="center" wrapText="1"/>
    </xf>
    <xf numFmtId="0" fontId="1" fillId="0" borderId="4" xfId="0" applyFont="1" applyBorder="1" applyAlignment="1">
      <alignment horizontal="justify" vertical="top" wrapText="1"/>
    </xf>
    <xf numFmtId="0" fontId="1" fillId="0" borderId="0" xfId="0" applyFont="1" applyAlignment="1">
      <alignment vertical="justify"/>
    </xf>
    <xf numFmtId="0" fontId="1" fillId="0" borderId="0" xfId="0" applyFont="1" applyAlignment="1">
      <alignment horizontal="center"/>
    </xf>
    <xf numFmtId="49" fontId="1" fillId="0" borderId="4" xfId="0" applyNumberFormat="1" applyFont="1" applyFill="1" applyBorder="1" applyAlignment="1">
      <alignment horizontal="center" vertical="top"/>
    </xf>
    <xf numFmtId="0" fontId="1" fillId="0" borderId="4" xfId="0" applyFont="1" applyBorder="1" applyAlignment="1">
      <alignment vertical="justify"/>
    </xf>
    <xf numFmtId="0" fontId="1" fillId="0" borderId="4" xfId="0" applyFont="1" applyBorder="1" applyAlignment="1">
      <alignment horizontal="center"/>
    </xf>
    <xf numFmtId="0" fontId="3" fillId="0" borderId="3" xfId="0" applyFont="1" applyBorder="1"/>
    <xf numFmtId="49" fontId="3" fillId="0" borderId="0" xfId="0" applyNumberFormat="1" applyFont="1" applyFill="1" applyBorder="1" applyAlignment="1">
      <alignment horizontal="center" vertical="top"/>
    </xf>
    <xf numFmtId="0" fontId="3" fillId="0" borderId="0" xfId="0" applyFont="1" applyFill="1" applyBorder="1"/>
    <xf numFmtId="0" fontId="3" fillId="0" borderId="0" xfId="0" applyFont="1" applyFill="1" applyBorder="1" applyAlignment="1">
      <alignment horizontal="center"/>
    </xf>
    <xf numFmtId="0" fontId="1" fillId="0" borderId="4" xfId="0" applyFont="1" applyBorder="1" applyAlignment="1">
      <alignment horizontal="center" wrapText="1"/>
    </xf>
    <xf numFmtId="49" fontId="1" fillId="0" borderId="4" xfId="0" applyNumberFormat="1" applyFont="1" applyBorder="1" applyAlignment="1">
      <alignment horizontal="center" vertical="top"/>
    </xf>
    <xf numFmtId="0" fontId="1" fillId="0" borderId="0" xfId="0" applyFont="1" applyAlignment="1">
      <alignment horizontal="justify" vertical="justify" wrapText="1"/>
    </xf>
    <xf numFmtId="0" fontId="1" fillId="0" borderId="0" xfId="0" applyFont="1" applyBorder="1" applyAlignment="1">
      <alignment horizontal="center" wrapText="1"/>
    </xf>
    <xf numFmtId="49" fontId="0" fillId="0" borderId="0" xfId="0" applyNumberFormat="1" applyBorder="1" applyAlignment="1">
      <alignment horizontal="center" vertical="top"/>
    </xf>
    <xf numFmtId="0" fontId="4" fillId="0" borderId="0" xfId="0" applyFont="1" applyBorder="1"/>
    <xf numFmtId="0" fontId="4" fillId="0" borderId="0" xfId="0" applyFont="1" applyBorder="1" applyAlignment="1">
      <alignment horizontal="center"/>
    </xf>
    <xf numFmtId="0" fontId="5" fillId="0" borderId="0" xfId="0" applyFont="1" applyBorder="1" applyAlignment="1">
      <alignment horizontal="center"/>
    </xf>
    <xf numFmtId="4" fontId="3" fillId="0" borderId="0" xfId="0" applyNumberFormat="1" applyFont="1" applyBorder="1"/>
    <xf numFmtId="4" fontId="2" fillId="0" borderId="0" xfId="0" applyNumberFormat="1" applyFont="1" applyBorder="1" applyAlignment="1">
      <alignment horizontal="right"/>
    </xf>
    <xf numFmtId="4" fontId="3" fillId="0" borderId="0" xfId="0" applyNumberFormat="1" applyFont="1" applyFill="1" applyBorder="1"/>
    <xf numFmtId="4" fontId="3" fillId="0" borderId="0" xfId="0" applyNumberFormat="1" applyFont="1" applyFill="1" applyBorder="1" applyAlignment="1"/>
    <xf numFmtId="4" fontId="3" fillId="0" borderId="0" xfId="0" applyNumberFormat="1" applyFont="1" applyFill="1" applyBorder="1" applyAlignment="1">
      <alignment horizontal="right"/>
    </xf>
    <xf numFmtId="0" fontId="1" fillId="0" borderId="0" xfId="0" applyFont="1"/>
    <xf numFmtId="0" fontId="7" fillId="0" borderId="4" xfId="0" applyFont="1" applyBorder="1" applyAlignment="1" applyProtection="1">
      <alignment vertical="top" wrapText="1"/>
      <protection locked="0"/>
    </xf>
    <xf numFmtId="49" fontId="0" fillId="0" borderId="2" xfId="0" applyNumberFormat="1" applyBorder="1" applyAlignment="1">
      <alignment horizontal="center" vertical="top"/>
    </xf>
    <xf numFmtId="0" fontId="10" fillId="0" borderId="2" xfId="0" applyFont="1" applyFill="1" applyBorder="1" applyAlignment="1" applyProtection="1">
      <alignment vertical="top" wrapText="1"/>
      <protection locked="0"/>
    </xf>
    <xf numFmtId="0" fontId="0" fillId="0" borderId="2" xfId="0" applyBorder="1" applyAlignment="1">
      <alignment horizontal="center"/>
    </xf>
    <xf numFmtId="0" fontId="7" fillId="0" borderId="0" xfId="0" applyFont="1" applyBorder="1" applyAlignment="1" applyProtection="1">
      <alignment vertical="justify" wrapText="1"/>
      <protection locked="0"/>
    </xf>
    <xf numFmtId="4" fontId="0" fillId="0" borderId="5" xfId="0" applyNumberFormat="1" applyBorder="1"/>
    <xf numFmtId="49" fontId="3" fillId="0" borderId="0" xfId="0" applyNumberFormat="1" applyFont="1" applyAlignment="1">
      <alignment horizontal="center" vertical="top"/>
    </xf>
    <xf numFmtId="49" fontId="3" fillId="0" borderId="4" xfId="0" applyNumberFormat="1" applyFont="1" applyBorder="1" applyAlignment="1">
      <alignment horizontal="center" vertical="top"/>
    </xf>
    <xf numFmtId="0" fontId="1" fillId="0" borderId="2" xfId="0" applyFont="1" applyBorder="1"/>
    <xf numFmtId="49" fontId="1" fillId="0" borderId="0" xfId="0" applyNumberFormat="1" applyFont="1" applyBorder="1" applyAlignment="1">
      <alignment horizontal="center" vertical="top"/>
    </xf>
    <xf numFmtId="0" fontId="0" fillId="0" borderId="0" xfId="0" applyAlignment="1">
      <alignment vertical="justify"/>
    </xf>
    <xf numFmtId="0" fontId="3" fillId="0" borderId="0" xfId="0" applyFont="1"/>
    <xf numFmtId="0" fontId="1" fillId="0" borderId="4" xfId="0" applyFont="1" applyBorder="1"/>
    <xf numFmtId="49" fontId="0" fillId="0" borderId="4" xfId="0" applyNumberFormat="1" applyBorder="1" applyAlignment="1">
      <alignment horizontal="center" vertical="top"/>
    </xf>
    <xf numFmtId="0" fontId="1" fillId="0" borderId="2" xfId="0" applyFont="1" applyFill="1" applyBorder="1"/>
    <xf numFmtId="0" fontId="1" fillId="0" borderId="2" xfId="0" applyFont="1" applyBorder="1" applyAlignment="1">
      <alignment horizontal="center"/>
    </xf>
    <xf numFmtId="49" fontId="0" fillId="0" borderId="6" xfId="0" applyNumberFormat="1" applyBorder="1" applyAlignment="1">
      <alignment horizontal="center" vertical="top"/>
    </xf>
    <xf numFmtId="0" fontId="10" fillId="0" borderId="0" xfId="0" applyFont="1" applyFill="1" applyBorder="1" applyAlignment="1" applyProtection="1">
      <alignment vertical="top" wrapText="1"/>
      <protection locked="0"/>
    </xf>
    <xf numFmtId="0" fontId="1" fillId="0" borderId="0" xfId="0" applyFont="1" applyBorder="1"/>
    <xf numFmtId="49" fontId="3" fillId="0" borderId="0" xfId="0" applyNumberFormat="1" applyFont="1" applyBorder="1" applyAlignment="1">
      <alignment horizontal="center" vertical="top"/>
    </xf>
    <xf numFmtId="49" fontId="0" fillId="0" borderId="2" xfId="0" applyNumberFormat="1" applyFill="1" applyBorder="1" applyAlignment="1">
      <alignment horizontal="center" vertical="top"/>
    </xf>
    <xf numFmtId="0" fontId="1" fillId="0" borderId="0" xfId="0" applyFont="1" applyBorder="1" applyAlignment="1">
      <alignment horizontal="justify" vertical="top" wrapText="1"/>
    </xf>
    <xf numFmtId="0" fontId="1" fillId="0" borderId="4" xfId="0" applyFont="1" applyBorder="1" applyAlignment="1">
      <alignment horizontal="justify" vertical="justify" wrapText="1"/>
    </xf>
    <xf numFmtId="0" fontId="3" fillId="0" borderId="2" xfId="0" applyFont="1" applyBorder="1"/>
    <xf numFmtId="0" fontId="1" fillId="0" borderId="0" xfId="0" applyFont="1" applyBorder="1" applyAlignment="1">
      <alignment horizontal="center"/>
    </xf>
    <xf numFmtId="9" fontId="1" fillId="0" borderId="0" xfId="0" applyNumberFormat="1" applyFont="1" applyBorder="1" applyAlignment="1">
      <alignment horizontal="center"/>
    </xf>
    <xf numFmtId="4" fontId="0" fillId="0" borderId="4" xfId="0" applyNumberFormat="1" applyBorder="1" applyAlignment="1">
      <alignment vertical="justify"/>
    </xf>
    <xf numFmtId="4" fontId="0" fillId="0" borderId="0" xfId="0" applyNumberFormat="1" applyAlignment="1">
      <alignment vertical="justify"/>
    </xf>
    <xf numFmtId="4" fontId="0" fillId="0" borderId="0" xfId="0" applyNumberFormat="1" applyBorder="1" applyAlignment="1">
      <alignment vertical="justify"/>
    </xf>
    <xf numFmtId="4" fontId="1" fillId="0" borderId="0" xfId="0" applyNumberFormat="1" applyFont="1" applyFill="1" applyAlignment="1"/>
    <xf numFmtId="4" fontId="1" fillId="0" borderId="0" xfId="0" applyNumberFormat="1" applyFont="1" applyFill="1" applyBorder="1" applyAlignment="1"/>
    <xf numFmtId="4" fontId="11" fillId="0" borderId="0" xfId="0" applyNumberFormat="1" applyFont="1" applyFill="1" applyAlignment="1"/>
    <xf numFmtId="4" fontId="11" fillId="0" borderId="4" xfId="0" applyNumberFormat="1" applyFont="1" applyFill="1" applyBorder="1" applyAlignment="1"/>
    <xf numFmtId="0" fontId="1" fillId="0" borderId="0" xfId="0" applyFont="1" applyAlignment="1">
      <alignment horizontal="justify" wrapText="1"/>
    </xf>
    <xf numFmtId="4" fontId="1" fillId="0" borderId="4" xfId="0" applyNumberFormat="1" applyFont="1" applyFill="1" applyBorder="1" applyAlignment="1"/>
    <xf numFmtId="4" fontId="1" fillId="0" borderId="0" xfId="2" applyNumberFormat="1" applyAlignment="1"/>
    <xf numFmtId="4" fontId="1" fillId="0" borderId="0" xfId="2" applyNumberFormat="1" applyAlignment="1">
      <alignment horizontal="right"/>
    </xf>
    <xf numFmtId="0" fontId="13" fillId="0" borderId="0" xfId="0" applyFont="1" applyBorder="1" applyAlignment="1">
      <alignment horizontal="right"/>
    </xf>
    <xf numFmtId="49" fontId="13" fillId="0" borderId="4" xfId="0" applyNumberFormat="1" applyFont="1" applyBorder="1" applyAlignment="1">
      <alignment vertical="top" wrapText="1"/>
    </xf>
    <xf numFmtId="0" fontId="13" fillId="0" borderId="4" xfId="0" applyFont="1" applyBorder="1"/>
    <xf numFmtId="4" fontId="13" fillId="0" borderId="4" xfId="7" applyNumberFormat="1" applyFont="1" applyBorder="1" applyAlignment="1">
      <alignment horizontal="center"/>
    </xf>
    <xf numFmtId="49" fontId="13" fillId="0" borderId="0" xfId="0" applyNumberFormat="1" applyFont="1" applyBorder="1" applyAlignment="1">
      <alignment vertical="top" wrapText="1"/>
    </xf>
    <xf numFmtId="0" fontId="13" fillId="0" borderId="0" xfId="0" applyFont="1" applyBorder="1"/>
    <xf numFmtId="4" fontId="13" fillId="0" borderId="0" xfId="7" applyNumberFormat="1" applyFont="1" applyBorder="1" applyAlignment="1">
      <alignment horizontal="center"/>
    </xf>
    <xf numFmtId="0" fontId="14" fillId="0" borderId="0" xfId="0" applyFont="1"/>
    <xf numFmtId="4" fontId="14" fillId="0" borderId="4" xfId="7" applyNumberFormat="1" applyFont="1" applyBorder="1" applyAlignment="1">
      <alignment horizontal="center"/>
    </xf>
    <xf numFmtId="0" fontId="0" fillId="0" borderId="4" xfId="0" applyBorder="1"/>
    <xf numFmtId="49" fontId="15" fillId="0" borderId="0" xfId="0" applyNumberFormat="1" applyFont="1" applyBorder="1" applyAlignment="1">
      <alignment vertical="top" wrapText="1"/>
    </xf>
    <xf numFmtId="0" fontId="13" fillId="0" borderId="0" xfId="0" applyFont="1" applyBorder="1" applyAlignment="1">
      <alignment horizontal="center"/>
    </xf>
    <xf numFmtId="4" fontId="14" fillId="0" borderId="0" xfId="7" applyNumberFormat="1" applyFont="1" applyBorder="1" applyAlignment="1">
      <alignment horizontal="center"/>
    </xf>
    <xf numFmtId="0" fontId="13" fillId="0" borderId="0" xfId="0" applyFont="1"/>
    <xf numFmtId="49" fontId="14" fillId="0" borderId="0" xfId="0" applyNumberFormat="1" applyFont="1" applyBorder="1" applyAlignment="1">
      <alignment vertical="top" wrapText="1"/>
    </xf>
    <xf numFmtId="0" fontId="16" fillId="0" borderId="0" xfId="0" applyFont="1"/>
    <xf numFmtId="0" fontId="0" fillId="0" borderId="0" xfId="0" applyFont="1" applyAlignment="1">
      <alignment horizontal="left" vertical="top"/>
    </xf>
    <xf numFmtId="0" fontId="0" fillId="0" borderId="0" xfId="0" applyAlignment="1">
      <alignment vertical="top" wrapText="1"/>
    </xf>
    <xf numFmtId="0" fontId="17" fillId="0" borderId="0" xfId="0" applyFont="1" applyAlignment="1"/>
    <xf numFmtId="0" fontId="15" fillId="0" borderId="0" xfId="0" applyFont="1" applyBorder="1" applyAlignment="1">
      <alignment horizontal="left"/>
    </xf>
    <xf numFmtId="4" fontId="15" fillId="0" borderId="0" xfId="7" applyNumberFormat="1" applyFont="1" applyBorder="1" applyAlignment="1">
      <alignment horizontal="center"/>
    </xf>
    <xf numFmtId="164" fontId="0" fillId="0" borderId="0" xfId="0" applyNumberFormat="1"/>
    <xf numFmtId="49" fontId="0" fillId="0" borderId="0" xfId="0" applyNumberFormat="1" applyFont="1" applyAlignment="1">
      <alignment vertical="top"/>
    </xf>
    <xf numFmtId="49" fontId="0" fillId="0" borderId="0" xfId="0" applyNumberFormat="1" applyAlignment="1">
      <alignment horizontal="left" vertical="top"/>
    </xf>
    <xf numFmtId="49" fontId="0" fillId="0" borderId="0" xfId="0" applyNumberFormat="1" applyFont="1" applyAlignment="1">
      <alignment horizontal="left" vertical="top"/>
    </xf>
    <xf numFmtId="0" fontId="18" fillId="0" borderId="0" xfId="0" applyFont="1" applyAlignment="1"/>
    <xf numFmtId="0" fontId="15" fillId="0" borderId="0" xfId="0" applyFont="1" applyBorder="1" applyAlignment="1"/>
    <xf numFmtId="49" fontId="13" fillId="0" borderId="2" xfId="0" applyNumberFormat="1" applyFont="1" applyBorder="1" applyAlignment="1">
      <alignment vertical="top" wrapText="1"/>
    </xf>
    <xf numFmtId="0" fontId="13" fillId="0" borderId="2" xfId="0" applyFont="1" applyBorder="1" applyAlignment="1">
      <alignment horizontal="right"/>
    </xf>
    <xf numFmtId="4" fontId="13" fillId="0" borderId="2" xfId="7" applyNumberFormat="1" applyFont="1" applyBorder="1" applyAlignment="1">
      <alignment horizontal="center"/>
    </xf>
    <xf numFmtId="164" fontId="3" fillId="0" borderId="2" xfId="0" applyNumberFormat="1" applyFont="1" applyBorder="1"/>
    <xf numFmtId="49" fontId="14" fillId="0" borderId="0" xfId="0" applyNumberFormat="1" applyFont="1" applyAlignment="1">
      <alignment vertical="top" wrapText="1"/>
    </xf>
    <xf numFmtId="4" fontId="14" fillId="0" borderId="0" xfId="7" applyNumberFormat="1" applyFont="1" applyAlignment="1">
      <alignment horizontal="center"/>
    </xf>
    <xf numFmtId="0" fontId="14" fillId="0" borderId="4" xfId="0" applyFont="1" applyBorder="1"/>
    <xf numFmtId="0" fontId="14" fillId="0" borderId="0" xfId="0" applyFont="1" applyBorder="1"/>
    <xf numFmtId="49" fontId="13" fillId="0" borderId="0" xfId="0" applyNumberFormat="1" applyFont="1" applyAlignment="1">
      <alignment vertical="top" wrapText="1"/>
    </xf>
    <xf numFmtId="0" fontId="14" fillId="0" borderId="0" xfId="0" applyFont="1" applyAlignment="1">
      <alignment horizontal="right"/>
    </xf>
    <xf numFmtId="0" fontId="14" fillId="0" borderId="0" xfId="0" applyFont="1" applyBorder="1" applyAlignment="1">
      <alignment horizontal="right"/>
    </xf>
    <xf numFmtId="164" fontId="0" fillId="0" borderId="0" xfId="7" applyFont="1"/>
    <xf numFmtId="0" fontId="13" fillId="0" borderId="0" xfId="0" applyFont="1" applyAlignment="1">
      <alignment horizontal="right"/>
    </xf>
    <xf numFmtId="0" fontId="15" fillId="0" borderId="0" xfId="0" applyFont="1" applyBorder="1" applyAlignment="1">
      <alignment horizontal="right"/>
    </xf>
    <xf numFmtId="49" fontId="14" fillId="0" borderId="4" xfId="0" applyNumberFormat="1" applyFont="1" applyBorder="1" applyAlignment="1">
      <alignment vertical="top" wrapText="1"/>
    </xf>
    <xf numFmtId="0" fontId="14" fillId="0" borderId="4" xfId="0" applyFont="1" applyBorder="1" applyAlignment="1">
      <alignment horizontal="right"/>
    </xf>
    <xf numFmtId="164" fontId="3" fillId="0" borderId="2" xfId="7" applyFont="1" applyBorder="1"/>
    <xf numFmtId="0" fontId="15" fillId="0" borderId="0" xfId="1" applyNumberFormat="1" applyFont="1" applyBorder="1" applyAlignment="1">
      <alignment horizontal="justify" vertical="top" wrapText="1"/>
    </xf>
    <xf numFmtId="49" fontId="20" fillId="2" borderId="0" xfId="0" applyNumberFormat="1" applyFont="1" applyFill="1" applyBorder="1" applyAlignment="1">
      <alignment horizontal="right" wrapText="1"/>
    </xf>
    <xf numFmtId="49" fontId="21" fillId="2" borderId="0" xfId="0" applyNumberFormat="1" applyFont="1" applyFill="1" applyBorder="1" applyAlignment="1">
      <alignment horizontal="left" wrapText="1"/>
    </xf>
    <xf numFmtId="4" fontId="0" fillId="0" borderId="0" xfId="7" applyNumberFormat="1" applyFont="1" applyBorder="1" applyAlignment="1">
      <alignment horizontal="center"/>
    </xf>
    <xf numFmtId="164" fontId="0" fillId="0" borderId="0" xfId="7" applyFont="1" applyBorder="1"/>
    <xf numFmtId="0" fontId="20" fillId="2" borderId="0" xfId="0" applyFont="1" applyFill="1" applyBorder="1" applyAlignment="1">
      <alignment vertical="top" wrapText="1"/>
    </xf>
    <xf numFmtId="0" fontId="22" fillId="0" borderId="0" xfId="0" applyFont="1"/>
    <xf numFmtId="4" fontId="0" fillId="0" borderId="0" xfId="7" applyNumberFormat="1" applyFont="1" applyAlignment="1">
      <alignment horizontal="center"/>
    </xf>
    <xf numFmtId="49" fontId="15" fillId="0" borderId="0" xfId="0" applyNumberFormat="1" applyFont="1" applyFill="1" applyBorder="1" applyAlignment="1">
      <alignment vertical="top" wrapText="1"/>
    </xf>
    <xf numFmtId="0" fontId="21" fillId="2" borderId="0" xfId="0" applyFont="1" applyFill="1" applyBorder="1" applyAlignment="1">
      <alignment vertical="top" wrapText="1"/>
    </xf>
    <xf numFmtId="0" fontId="20" fillId="2" borderId="0" xfId="0" applyFont="1" applyFill="1" applyBorder="1" applyAlignment="1">
      <alignment horizontal="right" vertical="center" wrapText="1"/>
    </xf>
    <xf numFmtId="0" fontId="21" fillId="2" borderId="0" xfId="0" applyFont="1" applyFill="1" applyBorder="1" applyAlignment="1">
      <alignment horizontal="left" vertical="center" wrapText="1"/>
    </xf>
    <xf numFmtId="0" fontId="20" fillId="2" borderId="0" xfId="5" applyFont="1" applyFill="1" applyBorder="1" applyAlignment="1">
      <alignment vertical="top" wrapText="1"/>
    </xf>
    <xf numFmtId="0" fontId="20" fillId="2" borderId="0" xfId="0" applyFont="1" applyFill="1" applyBorder="1" applyAlignment="1">
      <alignment horizontal="justify" vertical="top"/>
    </xf>
    <xf numFmtId="164" fontId="3" fillId="0" borderId="0" xfId="0" applyNumberFormat="1" applyFont="1"/>
    <xf numFmtId="167" fontId="0" fillId="0" borderId="7" xfId="0" applyNumberFormat="1" applyFont="1" applyFill="1" applyBorder="1" applyAlignment="1">
      <alignment horizontal="center"/>
    </xf>
    <xf numFmtId="0" fontId="0" fillId="0" borderId="7" xfId="0" applyFont="1" applyFill="1" applyBorder="1" applyAlignment="1">
      <alignment horizontal="left"/>
    </xf>
    <xf numFmtId="0" fontId="0" fillId="0" borderId="7" xfId="0" applyFont="1" applyFill="1" applyBorder="1" applyAlignment="1">
      <alignment horizontal="center"/>
    </xf>
    <xf numFmtId="4" fontId="0" fillId="0" borderId="7" xfId="0" applyNumberFormat="1" applyFont="1" applyFill="1" applyBorder="1" applyAlignment="1">
      <alignment horizontal="center"/>
    </xf>
    <xf numFmtId="4" fontId="0" fillId="0" borderId="8" xfId="0" applyNumberFormat="1" applyFont="1" applyFill="1" applyBorder="1" applyAlignment="1">
      <alignment horizontal="center"/>
    </xf>
    <xf numFmtId="167" fontId="0" fillId="0" borderId="9" xfId="0" applyNumberFormat="1" applyFill="1" applyBorder="1" applyAlignment="1">
      <alignment horizontal="center"/>
    </xf>
    <xf numFmtId="0" fontId="0" fillId="0" borderId="9" xfId="0" applyFill="1" applyBorder="1" applyAlignment="1">
      <alignment horizontal="left"/>
    </xf>
    <xf numFmtId="0" fontId="0" fillId="0" borderId="9" xfId="0" applyFill="1" applyBorder="1" applyAlignment="1">
      <alignment horizontal="center"/>
    </xf>
    <xf numFmtId="4" fontId="0" fillId="0" borderId="9" xfId="0" applyNumberFormat="1" applyFont="1" applyFill="1" applyBorder="1" applyAlignment="1">
      <alignment horizontal="center"/>
    </xf>
    <xf numFmtId="4" fontId="0" fillId="0" borderId="10" xfId="0" applyNumberFormat="1" applyFont="1" applyFill="1" applyBorder="1" applyAlignment="1">
      <alignment horizontal="center"/>
    </xf>
    <xf numFmtId="0" fontId="2" fillId="0" borderId="0" xfId="0" applyFont="1"/>
    <xf numFmtId="167" fontId="0" fillId="0" borderId="0" xfId="0" applyNumberFormat="1" applyFill="1" applyBorder="1" applyAlignment="1">
      <alignment horizontal="center"/>
    </xf>
    <xf numFmtId="4" fontId="0" fillId="0" borderId="0" xfId="0" applyNumberFormat="1" applyFill="1" applyBorder="1" applyAlignment="1">
      <alignment horizontal="center"/>
    </xf>
    <xf numFmtId="167" fontId="24" fillId="3" borderId="11" xfId="0" applyNumberFormat="1" applyFont="1" applyFill="1" applyBorder="1" applyAlignment="1">
      <alignment horizontal="center"/>
    </xf>
    <xf numFmtId="0" fontId="25" fillId="3" borderId="12" xfId="0" applyFont="1" applyFill="1" applyBorder="1" applyAlignment="1">
      <alignment horizontal="left"/>
    </xf>
    <xf numFmtId="0" fontId="24" fillId="4" borderId="13" xfId="0" applyFont="1" applyFill="1" applyBorder="1" applyAlignment="1">
      <alignment horizontal="center"/>
    </xf>
    <xf numFmtId="0" fontId="2" fillId="0" borderId="0" xfId="0" applyFont="1" applyFill="1" applyBorder="1" applyAlignment="1">
      <alignment horizontal="left"/>
    </xf>
    <xf numFmtId="167" fontId="0" fillId="0" borderId="0" xfId="0" applyNumberFormat="1" applyFont="1" applyFill="1" applyBorder="1" applyAlignment="1">
      <alignment horizontal="center"/>
    </xf>
    <xf numFmtId="0" fontId="0" fillId="0" borderId="0" xfId="0" applyFont="1" applyFill="1" applyBorder="1" applyAlignment="1">
      <alignment horizontal="left"/>
    </xf>
    <xf numFmtId="0" fontId="0" fillId="0" borderId="0" xfId="0" applyFont="1" applyFill="1" applyBorder="1" applyAlignment="1">
      <alignment horizontal="center"/>
    </xf>
    <xf numFmtId="4" fontId="0" fillId="0" borderId="0" xfId="0" applyNumberFormat="1" applyFont="1" applyFill="1" applyBorder="1" applyAlignment="1">
      <alignment horizontal="center"/>
    </xf>
    <xf numFmtId="4" fontId="0" fillId="0" borderId="0" xfId="0" applyNumberFormat="1" applyFont="1" applyFill="1" applyBorder="1" applyAlignment="1">
      <alignment horizontal="right"/>
    </xf>
    <xf numFmtId="0" fontId="0" fillId="0" borderId="0" xfId="0" applyFont="1"/>
    <xf numFmtId="167" fontId="26" fillId="3" borderId="14" xfId="0" applyNumberFormat="1" applyFont="1" applyFill="1" applyBorder="1" applyAlignment="1">
      <alignment horizontal="center"/>
    </xf>
    <xf numFmtId="0" fontId="27" fillId="3" borderId="15" xfId="0" applyFont="1" applyFill="1" applyBorder="1" applyAlignment="1">
      <alignment horizontal="left"/>
    </xf>
    <xf numFmtId="0" fontId="26" fillId="3" borderId="15" xfId="0" applyFont="1" applyFill="1" applyBorder="1" applyAlignment="1">
      <alignment horizontal="right"/>
    </xf>
    <xf numFmtId="4" fontId="26" fillId="3" borderId="15" xfId="0" applyNumberFormat="1" applyFont="1" applyFill="1" applyBorder="1" applyAlignment="1">
      <alignment horizontal="right"/>
    </xf>
    <xf numFmtId="4" fontId="27" fillId="3" borderId="16" xfId="0" applyNumberFormat="1" applyFont="1" applyFill="1" applyBorder="1" applyAlignment="1">
      <alignment horizontal="right"/>
    </xf>
    <xf numFmtId="0" fontId="27" fillId="0" borderId="0" xfId="0" applyFont="1" applyBorder="1"/>
    <xf numFmtId="167" fontId="0" fillId="0" borderId="0" xfId="0" applyNumberFormat="1"/>
    <xf numFmtId="0" fontId="27" fillId="3" borderId="16" xfId="0" applyFont="1" applyFill="1" applyBorder="1" applyAlignment="1">
      <alignment horizontal="left"/>
    </xf>
    <xf numFmtId="0" fontId="28" fillId="0" borderId="0" xfId="0" applyFont="1" applyFill="1" applyBorder="1" applyAlignment="1">
      <alignment horizontal="left"/>
    </xf>
    <xf numFmtId="4" fontId="28" fillId="0" borderId="0" xfId="0" applyNumberFormat="1" applyFont="1" applyFill="1" applyBorder="1" applyAlignment="1">
      <alignment horizontal="right"/>
    </xf>
    <xf numFmtId="167" fontId="26" fillId="0" borderId="7" xfId="0" applyNumberFormat="1" applyFont="1" applyFill="1" applyBorder="1" applyAlignment="1">
      <alignment horizontal="center"/>
    </xf>
    <xf numFmtId="0" fontId="27" fillId="0" borderId="17" xfId="0" applyFont="1" applyFill="1" applyBorder="1" applyAlignment="1">
      <alignment horizontal="left"/>
    </xf>
    <xf numFmtId="0" fontId="26" fillId="0" borderId="17" xfId="0" applyFont="1" applyFill="1" applyBorder="1" applyAlignment="1">
      <alignment horizontal="right"/>
    </xf>
    <xf numFmtId="4" fontId="26" fillId="0" borderId="17" xfId="0" applyNumberFormat="1" applyFont="1" applyFill="1" applyBorder="1" applyAlignment="1">
      <alignment horizontal="right"/>
    </xf>
    <xf numFmtId="4" fontId="27" fillId="0" borderId="0" xfId="0" applyNumberFormat="1" applyFont="1" applyFill="1" applyBorder="1" applyAlignment="1">
      <alignment horizontal="right"/>
    </xf>
    <xf numFmtId="0" fontId="27" fillId="0" borderId="0" xfId="0" applyFont="1" applyFill="1" applyBorder="1"/>
    <xf numFmtId="167" fontId="29" fillId="0" borderId="7" xfId="0" applyNumberFormat="1" applyFont="1" applyFill="1" applyBorder="1" applyAlignment="1">
      <alignment horizontal="center" vertical="top"/>
    </xf>
    <xf numFmtId="0" fontId="29" fillId="0" borderId="7" xfId="0" applyFont="1" applyFill="1" applyBorder="1" applyAlignment="1">
      <alignment horizontal="justify" vertical="top"/>
    </xf>
    <xf numFmtId="0" fontId="29" fillId="0" borderId="7" xfId="0" applyFont="1" applyFill="1" applyBorder="1" applyAlignment="1">
      <alignment horizontal="center"/>
    </xf>
    <xf numFmtId="4" fontId="29" fillId="0" borderId="7" xfId="0" applyNumberFormat="1" applyFont="1" applyFill="1" applyBorder="1" applyAlignment="1">
      <alignment horizontal="center"/>
    </xf>
    <xf numFmtId="4" fontId="29" fillId="0" borderId="8" xfId="0" applyNumberFormat="1" applyFont="1" applyFill="1" applyBorder="1" applyAlignment="1">
      <alignment horizontal="center"/>
    </xf>
    <xf numFmtId="167" fontId="29" fillId="0" borderId="9" xfId="0" applyNumberFormat="1" applyFont="1" applyFill="1" applyBorder="1" applyAlignment="1">
      <alignment horizontal="center" vertical="top"/>
    </xf>
    <xf numFmtId="0" fontId="29" fillId="0" borderId="9" xfId="0" applyFont="1" applyFill="1" applyBorder="1" applyAlignment="1">
      <alignment horizontal="justify" vertical="top"/>
    </xf>
    <xf numFmtId="0" fontId="29" fillId="0" borderId="9" xfId="0" applyFont="1" applyFill="1" applyBorder="1" applyAlignment="1">
      <alignment horizontal="center"/>
    </xf>
    <xf numFmtId="4" fontId="29" fillId="0" borderId="9" xfId="0" applyNumberFormat="1" applyFont="1" applyFill="1" applyBorder="1" applyAlignment="1">
      <alignment horizontal="center"/>
    </xf>
    <xf numFmtId="4" fontId="29" fillId="0" borderId="10" xfId="0" applyNumberFormat="1" applyFont="1" applyFill="1" applyBorder="1" applyAlignment="1">
      <alignment horizontal="center"/>
    </xf>
    <xf numFmtId="167" fontId="29" fillId="0" borderId="0" xfId="0" applyNumberFormat="1" applyFont="1" applyFill="1" applyBorder="1" applyAlignment="1">
      <alignment horizontal="center" vertical="top"/>
    </xf>
    <xf numFmtId="0" fontId="30" fillId="0" borderId="0" xfId="0" quotePrefix="1" applyFont="1" applyFill="1" applyBorder="1" applyAlignment="1">
      <alignment horizontal="justify" vertical="top"/>
    </xf>
    <xf numFmtId="0" fontId="31" fillId="0" borderId="0" xfId="0" applyFont="1"/>
    <xf numFmtId="0" fontId="30" fillId="0" borderId="0" xfId="0" applyFont="1" applyFill="1" applyBorder="1" applyAlignment="1">
      <alignment horizontal="center"/>
    </xf>
    <xf numFmtId="4" fontId="29" fillId="0" borderId="0" xfId="0" applyNumberFormat="1" applyFont="1" applyFill="1" applyBorder="1" applyAlignment="1">
      <alignment horizontal="center"/>
    </xf>
    <xf numFmtId="4" fontId="31" fillId="0" borderId="0" xfId="0" applyNumberFormat="1" applyFont="1" applyFill="1" applyBorder="1" applyAlignment="1">
      <alignment horizontal="center"/>
    </xf>
    <xf numFmtId="4" fontId="10" fillId="0" borderId="0" xfId="0" applyNumberFormat="1" applyFont="1" applyFill="1" applyBorder="1" applyAlignment="1">
      <alignment horizontal="right"/>
    </xf>
    <xf numFmtId="0" fontId="10" fillId="0" borderId="0" xfId="0" applyFont="1"/>
    <xf numFmtId="0" fontId="29" fillId="4" borderId="0" xfId="0" applyFont="1" applyFill="1" applyBorder="1" applyAlignment="1">
      <alignment horizontal="left" vertical="top"/>
    </xf>
    <xf numFmtId="0" fontId="29" fillId="0" borderId="0" xfId="0" applyFont="1" applyFill="1" applyBorder="1" applyAlignment="1">
      <alignment horizontal="center"/>
    </xf>
    <xf numFmtId="4" fontId="32" fillId="0" borderId="0" xfId="0" applyNumberFormat="1" applyFont="1" applyFill="1" applyBorder="1" applyAlignment="1">
      <alignment horizontal="center"/>
    </xf>
    <xf numFmtId="0" fontId="33" fillId="0" borderId="0" xfId="0" applyFont="1" applyBorder="1" applyAlignment="1">
      <alignment horizontal="right"/>
    </xf>
    <xf numFmtId="0" fontId="29" fillId="0" borderId="0" xfId="0" applyFont="1" applyFill="1" applyBorder="1" applyAlignment="1">
      <alignment horizontal="justify" vertical="top"/>
    </xf>
    <xf numFmtId="0" fontId="29" fillId="0" borderId="3" xfId="0" applyFont="1" applyFill="1" applyBorder="1" applyAlignment="1">
      <alignment horizontal="justify" vertical="top"/>
    </xf>
    <xf numFmtId="0" fontId="32" fillId="0" borderId="0" xfId="0" applyFont="1" applyBorder="1"/>
    <xf numFmtId="4" fontId="29" fillId="0" borderId="0" xfId="0" applyNumberFormat="1" applyFont="1" applyFill="1" applyBorder="1" applyAlignment="1">
      <alignment horizontal="right"/>
    </xf>
    <xf numFmtId="4" fontId="32" fillId="0" borderId="0" xfId="0" applyNumberFormat="1" applyFont="1" applyFill="1" applyBorder="1" applyAlignment="1">
      <alignment horizontal="right"/>
    </xf>
    <xf numFmtId="0" fontId="33" fillId="0" borderId="0" xfId="0" applyFont="1" applyBorder="1"/>
    <xf numFmtId="167" fontId="29" fillId="0" borderId="0" xfId="0" applyNumberFormat="1" applyFont="1" applyBorder="1" applyAlignment="1">
      <alignment horizontal="center"/>
    </xf>
    <xf numFmtId="0" fontId="34" fillId="0" borderId="0" xfId="0" applyFont="1" applyAlignment="1">
      <alignment horizontal="justify"/>
    </xf>
    <xf numFmtId="3" fontId="35" fillId="0" borderId="0" xfId="0" applyNumberFormat="1" applyFont="1" applyFill="1" applyBorder="1" applyAlignment="1">
      <alignment horizontal="center" vertical="top"/>
    </xf>
    <xf numFmtId="1" fontId="29" fillId="0" borderId="0" xfId="0" applyNumberFormat="1" applyFont="1" applyFill="1" applyBorder="1" applyAlignment="1">
      <alignment horizontal="right"/>
    </xf>
    <xf numFmtId="4" fontId="35" fillId="0" borderId="0" xfId="0" applyNumberFormat="1" applyFont="1"/>
    <xf numFmtId="4" fontId="30" fillId="0" borderId="0" xfId="0" applyNumberFormat="1" applyFont="1" applyFill="1" applyBorder="1" applyAlignment="1">
      <alignment horizontal="right"/>
    </xf>
    <xf numFmtId="0" fontId="32" fillId="0" borderId="0" xfId="0" applyFont="1"/>
    <xf numFmtId="167" fontId="35" fillId="0" borderId="0" xfId="0" applyNumberFormat="1" applyFont="1" applyFill="1" applyBorder="1" applyAlignment="1">
      <alignment horizontal="center" vertical="top"/>
    </xf>
    <xf numFmtId="0" fontId="29" fillId="0" borderId="0" xfId="0" applyFont="1" applyFill="1" applyBorder="1" applyAlignment="1">
      <alignment horizontal="left"/>
    </xf>
    <xf numFmtId="0" fontId="36" fillId="0" borderId="0" xfId="0" applyFont="1"/>
    <xf numFmtId="0" fontId="1" fillId="0" borderId="0" xfId="0" applyFont="1" applyFill="1" applyBorder="1" applyAlignment="1">
      <alignment horizontal="justify" vertical="top"/>
    </xf>
    <xf numFmtId="0" fontId="30" fillId="0" borderId="0" xfId="0" applyFont="1"/>
    <xf numFmtId="4" fontId="31" fillId="0" borderId="0" xfId="0" applyNumberFormat="1" applyFont="1" applyBorder="1"/>
    <xf numFmtId="0" fontId="2" fillId="0" borderId="0" xfId="0" applyFont="1" applyBorder="1"/>
    <xf numFmtId="4" fontId="35" fillId="0" borderId="0" xfId="0" applyNumberFormat="1" applyFont="1" applyFill="1" applyBorder="1" applyAlignment="1">
      <alignment horizontal="center"/>
    </xf>
    <xf numFmtId="0" fontId="35" fillId="0" borderId="0" xfId="0" applyFont="1"/>
    <xf numFmtId="0" fontId="20" fillId="0" borderId="0" xfId="0" applyFont="1"/>
    <xf numFmtId="167" fontId="29" fillId="4" borderId="18" xfId="0" applyNumberFormat="1" applyFont="1" applyFill="1" applyBorder="1" applyAlignment="1">
      <alignment horizontal="center" vertical="top"/>
    </xf>
    <xf numFmtId="0" fontId="32" fillId="4" borderId="2" xfId="0" applyFont="1" applyFill="1" applyBorder="1" applyAlignment="1">
      <alignment horizontal="justify" vertical="top"/>
    </xf>
    <xf numFmtId="0" fontId="30" fillId="4" borderId="2" xfId="0" applyFont="1" applyFill="1" applyBorder="1" applyAlignment="1">
      <alignment horizontal="right"/>
    </xf>
    <xf numFmtId="1" fontId="30" fillId="4" borderId="2" xfId="0" applyNumberFormat="1" applyFont="1" applyFill="1" applyBorder="1" applyAlignment="1">
      <alignment horizontal="right"/>
    </xf>
    <xf numFmtId="4" fontId="31" fillId="4" borderId="2" xfId="0" applyNumberFormat="1" applyFont="1" applyFill="1" applyBorder="1" applyAlignment="1">
      <alignment horizontal="right"/>
    </xf>
    <xf numFmtId="4" fontId="31" fillId="4" borderId="19" xfId="0" applyNumberFormat="1" applyFont="1" applyFill="1" applyBorder="1" applyAlignment="1">
      <alignment horizontal="right"/>
    </xf>
    <xf numFmtId="0" fontId="35" fillId="0" borderId="0" xfId="0" applyFont="1" applyFill="1" applyBorder="1" applyAlignment="1">
      <alignment horizontal="right"/>
    </xf>
    <xf numFmtId="1" fontId="35" fillId="0" borderId="0" xfId="0" applyNumberFormat="1" applyFont="1" applyFill="1" applyBorder="1" applyAlignment="1">
      <alignment horizontal="right"/>
    </xf>
    <xf numFmtId="0" fontId="29" fillId="0" borderId="0" xfId="0" applyFont="1" applyBorder="1"/>
    <xf numFmtId="4" fontId="32" fillId="0" borderId="0" xfId="7" applyNumberFormat="1" applyFont="1" applyBorder="1" applyAlignment="1">
      <alignment horizontal="center"/>
    </xf>
    <xf numFmtId="0" fontId="37" fillId="0" borderId="0" xfId="0" applyFont="1" applyBorder="1"/>
    <xf numFmtId="0" fontId="33" fillId="0" borderId="0" xfId="0" applyFont="1"/>
    <xf numFmtId="0" fontId="31" fillId="0" borderId="0" xfId="0" applyFont="1" applyBorder="1"/>
    <xf numFmtId="0" fontId="38" fillId="0" borderId="0" xfId="0" applyFont="1"/>
    <xf numFmtId="4" fontId="39" fillId="0" borderId="0" xfId="0" applyNumberFormat="1" applyFont="1" applyBorder="1"/>
    <xf numFmtId="0" fontId="38" fillId="0" borderId="0" xfId="0" applyFont="1" applyBorder="1"/>
    <xf numFmtId="0" fontId="30" fillId="0" borderId="0" xfId="0" applyFont="1" applyFill="1" applyBorder="1" applyAlignment="1">
      <alignment horizontal="center" vertical="top"/>
    </xf>
    <xf numFmtId="0" fontId="30" fillId="0" borderId="0" xfId="0" applyFont="1" applyFill="1" applyBorder="1" applyAlignment="1">
      <alignment horizontal="justify" vertical="top"/>
    </xf>
    <xf numFmtId="4" fontId="30" fillId="0" borderId="0" xfId="7" applyNumberFormat="1" applyFont="1" applyBorder="1" applyAlignment="1">
      <alignment horizontal="right"/>
    </xf>
    <xf numFmtId="167" fontId="29" fillId="0" borderId="0" xfId="0" applyNumberFormat="1" applyFont="1" applyFill="1" applyBorder="1" applyAlignment="1">
      <alignment vertical="top"/>
    </xf>
    <xf numFmtId="49" fontId="29" fillId="0" borderId="0" xfId="0" applyNumberFormat="1" applyFont="1" applyBorder="1" applyAlignment="1">
      <alignment horizontal="center"/>
    </xf>
    <xf numFmtId="49" fontId="40" fillId="0" borderId="0" xfId="0" applyNumberFormat="1" applyFont="1" applyBorder="1" applyAlignment="1">
      <alignment horizontal="center"/>
    </xf>
    <xf numFmtId="49" fontId="40" fillId="0" borderId="0" xfId="0" applyNumberFormat="1" applyFont="1" applyBorder="1"/>
    <xf numFmtId="0" fontId="41" fillId="0" borderId="0" xfId="0" applyFont="1"/>
    <xf numFmtId="3" fontId="30" fillId="0" borderId="0" xfId="0" applyNumberFormat="1" applyFont="1" applyAlignment="1">
      <alignment horizontal="center"/>
    </xf>
    <xf numFmtId="3" fontId="30" fillId="0" borderId="0" xfId="0" applyNumberFormat="1" applyFont="1" applyBorder="1"/>
    <xf numFmtId="0" fontId="30" fillId="0" borderId="0" xfId="0" applyFont="1" applyAlignment="1">
      <alignment horizontal="left" wrapText="1"/>
    </xf>
    <xf numFmtId="0" fontId="29" fillId="0" borderId="0" xfId="0" applyFont="1" applyAlignment="1">
      <alignment horizontal="left" vertical="top"/>
    </xf>
    <xf numFmtId="167" fontId="29" fillId="0" borderId="0" xfId="0" applyNumberFormat="1" applyFont="1" applyBorder="1" applyAlignment="1"/>
    <xf numFmtId="0" fontId="30" fillId="0" borderId="0" xfId="0" applyFont="1" applyFill="1" applyBorder="1" applyAlignment="1">
      <alignment horizontal="left" vertical="top"/>
    </xf>
    <xf numFmtId="0" fontId="32" fillId="0" borderId="0" xfId="0" applyFont="1" applyBorder="1" applyAlignment="1">
      <alignment horizontal="left"/>
    </xf>
    <xf numFmtId="49" fontId="29" fillId="0" borderId="0" xfId="0" applyNumberFormat="1" applyFont="1" applyBorder="1" applyAlignment="1"/>
    <xf numFmtId="49" fontId="29" fillId="0" borderId="0" xfId="7" applyNumberFormat="1" applyFont="1" applyFill="1" applyBorder="1" applyAlignment="1" applyProtection="1">
      <alignment horizontal="center"/>
    </xf>
    <xf numFmtId="167" fontId="29" fillId="0" borderId="0" xfId="0" applyNumberFormat="1" applyFont="1" applyBorder="1" applyAlignment="1">
      <alignment horizontal="center" vertical="top"/>
    </xf>
    <xf numFmtId="0" fontId="30" fillId="0" borderId="0" xfId="0" applyFont="1" applyAlignment="1">
      <alignment wrapText="1"/>
    </xf>
    <xf numFmtId="167" fontId="7" fillId="0" borderId="0" xfId="0" applyNumberFormat="1" applyFont="1" applyFill="1" applyBorder="1" applyAlignment="1">
      <alignment horizontal="center" vertical="top"/>
    </xf>
    <xf numFmtId="0" fontId="30" fillId="0" borderId="0" xfId="0" applyFont="1" applyFill="1" applyBorder="1" applyAlignment="1">
      <alignment horizontal="left"/>
    </xf>
    <xf numFmtId="1" fontId="30" fillId="0" borderId="0" xfId="0" applyNumberFormat="1" applyFont="1" applyFill="1" applyBorder="1" applyAlignment="1">
      <alignment horizontal="center"/>
    </xf>
    <xf numFmtId="0" fontId="30" fillId="0" borderId="0" xfId="0" applyFont="1" applyFill="1" applyBorder="1" applyAlignment="1">
      <alignment horizontal="right"/>
    </xf>
    <xf numFmtId="1" fontId="30" fillId="0" borderId="0" xfId="0" applyNumberFormat="1" applyFont="1" applyFill="1" applyBorder="1" applyAlignment="1">
      <alignment horizontal="right"/>
    </xf>
    <xf numFmtId="1" fontId="29" fillId="0" borderId="0" xfId="0" applyNumberFormat="1" applyFont="1" applyFill="1" applyBorder="1" applyAlignment="1">
      <alignment horizontal="center"/>
    </xf>
    <xf numFmtId="0" fontId="42" fillId="0" borderId="0" xfId="6" applyFont="1" applyAlignment="1">
      <alignment horizontal="justify" vertical="top" wrapText="1"/>
    </xf>
    <xf numFmtId="0" fontId="29" fillId="0" borderId="0" xfId="0" applyFont="1" applyFill="1" applyBorder="1" applyAlignment="1">
      <alignment horizontal="center" vertical="top"/>
    </xf>
    <xf numFmtId="0" fontId="29" fillId="0" borderId="0" xfId="0" applyFont="1" applyFill="1" applyBorder="1" applyAlignment="1">
      <alignment horizontal="right"/>
    </xf>
    <xf numFmtId="4" fontId="23" fillId="0" borderId="0" xfId="0" applyNumberFormat="1" applyFont="1"/>
    <xf numFmtId="167" fontId="29" fillId="3" borderId="14" xfId="0" applyNumberFormat="1" applyFont="1" applyFill="1" applyBorder="1" applyAlignment="1">
      <alignment horizontal="center" vertical="top"/>
    </xf>
    <xf numFmtId="0" fontId="31" fillId="4" borderId="2" xfId="0" applyFont="1" applyFill="1" applyBorder="1" applyAlignment="1">
      <alignment horizontal="right"/>
    </xf>
    <xf numFmtId="0" fontId="29" fillId="3" borderId="15" xfId="0" applyFont="1" applyFill="1" applyBorder="1" applyAlignment="1">
      <alignment horizontal="right"/>
    </xf>
    <xf numFmtId="1" fontId="29" fillId="3" borderId="15" xfId="0" applyNumberFormat="1" applyFont="1" applyFill="1" applyBorder="1" applyAlignment="1">
      <alignment horizontal="right"/>
    </xf>
    <xf numFmtId="4" fontId="32" fillId="3" borderId="15" xfId="0" applyNumberFormat="1" applyFont="1" applyFill="1" applyBorder="1" applyAlignment="1">
      <alignment horizontal="right"/>
    </xf>
    <xf numFmtId="4" fontId="32" fillId="3" borderId="16" xfId="0" applyNumberFormat="1" applyFont="1" applyFill="1" applyBorder="1" applyAlignment="1">
      <alignment horizontal="right"/>
    </xf>
    <xf numFmtId="49" fontId="30" fillId="0" borderId="0" xfId="0" applyNumberFormat="1" applyFont="1" applyBorder="1"/>
    <xf numFmtId="4" fontId="32" fillId="0" borderId="0" xfId="0" applyNumberFormat="1" applyFont="1" applyBorder="1"/>
    <xf numFmtId="49" fontId="29" fillId="0" borderId="0" xfId="0" applyNumberFormat="1" applyFont="1" applyBorder="1"/>
    <xf numFmtId="0" fontId="29" fillId="0" borderId="0" xfId="0" applyFont="1" applyAlignment="1" applyProtection="1">
      <alignment horizontal="justify" vertical="top" wrapText="1"/>
    </xf>
    <xf numFmtId="0" fontId="30" fillId="0" borderId="0" xfId="0" applyFont="1" applyProtection="1"/>
    <xf numFmtId="0" fontId="21" fillId="0" borderId="0" xfId="0" applyFont="1"/>
    <xf numFmtId="0" fontId="43" fillId="0" borderId="0" xfId="0" applyFont="1" applyAlignment="1">
      <alignment horizontal="justify"/>
    </xf>
    <xf numFmtId="0" fontId="31" fillId="0" borderId="0" xfId="0" applyFont="1" applyFill="1" applyBorder="1" applyAlignment="1">
      <alignment horizontal="justify" vertical="top"/>
    </xf>
    <xf numFmtId="0" fontId="31" fillId="0" borderId="0" xfId="0" applyFont="1" applyAlignment="1">
      <alignment horizontal="left"/>
    </xf>
    <xf numFmtId="0" fontId="31" fillId="0" borderId="0" xfId="0" applyFont="1" applyFill="1" applyBorder="1" applyAlignment="1">
      <alignment horizontal="center"/>
    </xf>
    <xf numFmtId="4" fontId="31" fillId="0" borderId="0" xfId="0" applyNumberFormat="1" applyFont="1" applyFill="1" applyBorder="1" applyAlignment="1">
      <alignment horizontal="right"/>
    </xf>
    <xf numFmtId="49" fontId="44" fillId="0" borderId="0" xfId="0" applyNumberFormat="1" applyFont="1" applyBorder="1" applyAlignment="1">
      <alignment horizontal="center"/>
    </xf>
    <xf numFmtId="165" fontId="44" fillId="0" borderId="0" xfId="0" applyNumberFormat="1" applyFont="1" applyBorder="1" applyAlignment="1">
      <alignment horizontal="center"/>
    </xf>
    <xf numFmtId="0" fontId="29" fillId="0" borderId="20" xfId="0" applyFont="1" applyFill="1" applyBorder="1" applyAlignment="1">
      <alignment horizontal="justify" vertical="top"/>
    </xf>
    <xf numFmtId="0" fontId="32" fillId="3" borderId="15" xfId="0" applyFont="1" applyFill="1" applyBorder="1" applyAlignment="1">
      <alignment horizontal="justify" vertical="top"/>
    </xf>
    <xf numFmtId="167" fontId="30" fillId="0" borderId="0" xfId="0" applyNumberFormat="1" applyFont="1" applyFill="1" applyBorder="1" applyAlignment="1">
      <alignment horizontal="center" vertical="top"/>
    </xf>
    <xf numFmtId="0" fontId="30" fillId="0" borderId="0" xfId="0" applyFont="1" applyAlignment="1">
      <alignment horizontal="justify" vertical="top"/>
    </xf>
    <xf numFmtId="167" fontId="26" fillId="0" borderId="0" xfId="0" applyNumberFormat="1" applyFont="1" applyFill="1" applyBorder="1" applyAlignment="1">
      <alignment horizontal="center"/>
    </xf>
    <xf numFmtId="0" fontId="26" fillId="0" borderId="0" xfId="0" applyFont="1" applyFill="1" applyBorder="1" applyAlignment="1">
      <alignment horizontal="right"/>
    </xf>
    <xf numFmtId="0" fontId="29" fillId="0" borderId="8" xfId="0" applyFont="1" applyFill="1" applyBorder="1" applyAlignment="1">
      <alignment horizontal="right"/>
    </xf>
    <xf numFmtId="0" fontId="42" fillId="0" borderId="8" xfId="6" applyFont="1" applyBorder="1" applyAlignment="1">
      <alignment horizontal="right" wrapText="1"/>
    </xf>
    <xf numFmtId="0" fontId="29" fillId="0" borderId="10" xfId="0" applyFont="1" applyFill="1" applyBorder="1" applyAlignment="1">
      <alignment horizontal="right"/>
    </xf>
    <xf numFmtId="0" fontId="42" fillId="0" borderId="10" xfId="6" applyFont="1" applyBorder="1" applyAlignment="1">
      <alignment horizontal="right" wrapText="1"/>
    </xf>
    <xf numFmtId="0" fontId="42" fillId="0" borderId="0" xfId="6" applyFont="1" applyAlignment="1">
      <alignment horizontal="right" wrapText="1"/>
    </xf>
    <xf numFmtId="0" fontId="2" fillId="0" borderId="0" xfId="0" applyFont="1" applyFill="1" applyBorder="1" applyAlignment="1">
      <alignment horizontal="justify" vertical="top"/>
    </xf>
    <xf numFmtId="4" fontId="33" fillId="0" borderId="0" xfId="0" applyNumberFormat="1" applyFont="1" applyFill="1" applyBorder="1" applyAlignment="1">
      <alignment horizontal="right"/>
    </xf>
    <xf numFmtId="167" fontId="17" fillId="0" borderId="0" xfId="0" applyNumberFormat="1" applyFont="1" applyFill="1" applyBorder="1" applyAlignment="1">
      <alignment horizontal="center" vertical="top"/>
    </xf>
    <xf numFmtId="0" fontId="17" fillId="0" borderId="0" xfId="0" applyFont="1" applyFill="1" applyBorder="1" applyAlignment="1">
      <alignment horizontal="center"/>
    </xf>
    <xf numFmtId="4" fontId="17" fillId="0" borderId="0" xfId="0" applyNumberFormat="1" applyFont="1" applyFill="1" applyBorder="1" applyAlignment="1">
      <alignment horizontal="center"/>
    </xf>
    <xf numFmtId="4" fontId="30" fillId="0" borderId="0" xfId="0" applyNumberFormat="1" applyFont="1" applyFill="1" applyBorder="1" applyAlignment="1">
      <alignment horizontal="center"/>
    </xf>
    <xf numFmtId="0" fontId="7" fillId="0" borderId="0" xfId="0" applyFont="1" applyBorder="1"/>
    <xf numFmtId="167" fontId="37" fillId="0" borderId="0" xfId="0" applyNumberFormat="1" applyFont="1" applyFill="1" applyBorder="1" applyAlignment="1">
      <alignment horizontal="center"/>
    </xf>
    <xf numFmtId="167" fontId="29" fillId="0" borderId="0" xfId="0" applyNumberFormat="1" applyFont="1" applyFill="1" applyBorder="1" applyAlignment="1">
      <alignment horizontal="right" vertical="top"/>
    </xf>
    <xf numFmtId="0" fontId="29" fillId="0" borderId="0" xfId="0" applyFont="1" applyFill="1" applyBorder="1" applyAlignment="1">
      <alignment horizontal="left" wrapText="1"/>
    </xf>
    <xf numFmtId="0" fontId="30" fillId="0" borderId="0" xfId="0" applyFont="1" applyBorder="1"/>
    <xf numFmtId="0" fontId="29" fillId="4" borderId="2" xfId="0" applyFont="1" applyFill="1" applyBorder="1" applyAlignment="1">
      <alignment horizontal="right"/>
    </xf>
    <xf numFmtId="0" fontId="31" fillId="4" borderId="2" xfId="0" applyFont="1" applyFill="1" applyBorder="1" applyAlignment="1">
      <alignment horizontal="left"/>
    </xf>
    <xf numFmtId="0" fontId="42" fillId="4" borderId="2" xfId="6" applyFont="1" applyFill="1" applyBorder="1" applyAlignment="1">
      <alignment horizontal="right" wrapText="1"/>
    </xf>
    <xf numFmtId="0" fontId="32" fillId="0" borderId="3" xfId="0" applyFont="1" applyFill="1" applyBorder="1" applyAlignment="1">
      <alignment horizontal="justify" vertical="top"/>
    </xf>
    <xf numFmtId="0" fontId="32" fillId="0" borderId="0" xfId="0" applyFont="1" applyFill="1" applyBorder="1" applyAlignment="1">
      <alignment horizontal="justify" vertical="top"/>
    </xf>
    <xf numFmtId="167" fontId="37" fillId="0" borderId="0" xfId="0" applyNumberFormat="1" applyFont="1" applyFill="1" applyBorder="1" applyAlignment="1">
      <alignment horizontal="center" vertical="top"/>
    </xf>
    <xf numFmtId="0" fontId="30" fillId="0" borderId="0" xfId="0" applyFont="1" applyAlignment="1">
      <alignment vertical="justify"/>
    </xf>
    <xf numFmtId="0" fontId="29" fillId="0" borderId="0" xfId="0" applyNumberFormat="1" applyFont="1" applyFill="1" applyBorder="1" applyAlignment="1">
      <alignment horizontal="center"/>
    </xf>
    <xf numFmtId="0" fontId="29" fillId="0" borderId="0" xfId="0" applyNumberFormat="1" applyFont="1" applyFill="1" applyBorder="1" applyAlignment="1">
      <alignment horizontal="justify" vertical="top"/>
    </xf>
    <xf numFmtId="0" fontId="29" fillId="0" borderId="0" xfId="3" applyFont="1" applyBorder="1" applyAlignment="1">
      <alignment vertical="top" wrapText="1"/>
    </xf>
    <xf numFmtId="0" fontId="29" fillId="0" borderId="0" xfId="0" applyFont="1"/>
    <xf numFmtId="0" fontId="7" fillId="0" borderId="0" xfId="0" applyNumberFormat="1" applyFont="1" applyFill="1" applyBorder="1" applyAlignment="1">
      <alignment horizontal="justify" vertical="top"/>
    </xf>
    <xf numFmtId="2" fontId="29" fillId="0" borderId="0" xfId="0" applyNumberFormat="1" applyFont="1" applyFill="1" applyBorder="1" applyAlignment="1">
      <alignment horizontal="right" vertical="top"/>
    </xf>
    <xf numFmtId="2" fontId="29" fillId="0" borderId="0" xfId="0" applyNumberFormat="1" applyFont="1" applyFill="1" applyBorder="1" applyAlignment="1">
      <alignment horizontal="center" vertical="top"/>
    </xf>
    <xf numFmtId="0" fontId="29" fillId="0" borderId="0" xfId="0" applyFont="1" applyFill="1" applyBorder="1" applyAlignment="1">
      <alignment horizontal="right" vertical="top"/>
    </xf>
    <xf numFmtId="0" fontId="48" fillId="0" borderId="0" xfId="6" applyFont="1" applyAlignment="1">
      <alignment horizontal="justify" vertical="top" wrapText="1"/>
    </xf>
    <xf numFmtId="0" fontId="29" fillId="0" borderId="0" xfId="0" applyFont="1" applyAlignment="1">
      <alignment horizontal="left" vertical="top" wrapText="1"/>
    </xf>
    <xf numFmtId="2" fontId="29" fillId="0" borderId="0" xfId="0" applyNumberFormat="1" applyFont="1" applyFill="1" applyBorder="1" applyAlignment="1">
      <alignment horizontal="right"/>
    </xf>
    <xf numFmtId="2" fontId="2" fillId="0" borderId="0" xfId="0" applyNumberFormat="1" applyFont="1"/>
    <xf numFmtId="0" fontId="31" fillId="0" borderId="0" xfId="0" applyFont="1" applyFill="1" applyBorder="1" applyAlignment="1">
      <alignment horizontal="left" wrapText="1"/>
    </xf>
    <xf numFmtId="2" fontId="30" fillId="0" borderId="0" xfId="0" applyNumberFormat="1" applyFont="1" applyFill="1" applyBorder="1" applyAlignment="1">
      <alignment horizontal="center"/>
    </xf>
    <xf numFmtId="0" fontId="20" fillId="0" borderId="0" xfId="0" applyFont="1" applyAlignment="1">
      <alignment horizontal="left" vertical="top"/>
    </xf>
    <xf numFmtId="2" fontId="31" fillId="0" borderId="0" xfId="0" applyNumberFormat="1" applyFont="1" applyBorder="1"/>
    <xf numFmtId="0" fontId="43" fillId="0" borderId="0" xfId="6" applyFont="1" applyAlignment="1">
      <alignment horizontal="justify" vertical="top" wrapText="1"/>
    </xf>
    <xf numFmtId="2" fontId="29" fillId="0" borderId="0" xfId="0" applyNumberFormat="1" applyFont="1" applyFill="1" applyBorder="1" applyAlignment="1">
      <alignment horizontal="center"/>
    </xf>
    <xf numFmtId="0" fontId="29" fillId="0" borderId="4" xfId="0" applyFont="1" applyFill="1" applyBorder="1" applyAlignment="1">
      <alignment horizontal="right"/>
    </xf>
    <xf numFmtId="0" fontId="42" fillId="0" borderId="4" xfId="6" applyFont="1" applyBorder="1" applyAlignment="1">
      <alignment horizontal="right" wrapText="1"/>
    </xf>
    <xf numFmtId="0" fontId="29" fillId="4" borderId="4" xfId="0" applyFont="1" applyFill="1" applyBorder="1" applyAlignment="1">
      <alignment horizontal="right"/>
    </xf>
    <xf numFmtId="0" fontId="42" fillId="4" borderId="4" xfId="6" applyFont="1" applyFill="1" applyBorder="1" applyAlignment="1">
      <alignment horizontal="right" wrapText="1"/>
    </xf>
    <xf numFmtId="0" fontId="2" fillId="0" borderId="0" xfId="0" applyFont="1" applyFill="1"/>
    <xf numFmtId="167" fontId="43" fillId="0" borderId="0" xfId="0" applyNumberFormat="1" applyFont="1" applyFill="1" applyBorder="1" applyAlignment="1">
      <alignment horizontal="center" vertical="top"/>
    </xf>
    <xf numFmtId="4" fontId="1" fillId="0" borderId="0" xfId="0" applyNumberFormat="1" applyFont="1" applyFill="1" applyBorder="1" applyAlignment="1">
      <alignment horizontal="left"/>
    </xf>
    <xf numFmtId="0" fontId="27" fillId="0" borderId="0" xfId="0" applyFont="1" applyFill="1" applyBorder="1" applyAlignment="1">
      <alignment horizontal="left"/>
    </xf>
    <xf numFmtId="4" fontId="26" fillId="0" borderId="0" xfId="0" applyNumberFormat="1" applyFont="1" applyFill="1" applyBorder="1" applyAlignment="1">
      <alignment horizontal="right"/>
    </xf>
    <xf numFmtId="0" fontId="42" fillId="0" borderId="0" xfId="6" applyFont="1" applyBorder="1" applyAlignment="1">
      <alignment horizontal="right" wrapText="1"/>
    </xf>
    <xf numFmtId="167" fontId="1" fillId="0" borderId="0" xfId="0" applyNumberFormat="1" applyFont="1" applyFill="1" applyBorder="1" applyAlignment="1">
      <alignment horizontal="center" vertical="top"/>
    </xf>
    <xf numFmtId="49" fontId="39" fillId="0" borderId="0" xfId="0" applyNumberFormat="1" applyFont="1" applyFill="1" applyAlignment="1">
      <alignment horizontal="justify" vertical="top" wrapText="1"/>
    </xf>
    <xf numFmtId="0" fontId="3" fillId="0" borderId="0" xfId="0" applyNumberFormat="1" applyFont="1" applyFill="1" applyAlignment="1">
      <alignment horizontal="center" vertical="top" wrapText="1"/>
    </xf>
    <xf numFmtId="49" fontId="43" fillId="0" borderId="0" xfId="0" applyNumberFormat="1" applyFont="1" applyFill="1" applyAlignment="1">
      <alignment horizontal="justify" vertical="top" wrapText="1"/>
    </xf>
    <xf numFmtId="0" fontId="1" fillId="0" borderId="0" xfId="0" applyNumberFormat="1" applyFont="1" applyFill="1" applyAlignment="1">
      <alignment horizontal="center" vertical="top" wrapText="1"/>
    </xf>
    <xf numFmtId="49" fontId="43" fillId="0" borderId="0" xfId="0" applyNumberFormat="1" applyFont="1" applyAlignment="1">
      <alignment horizontal="justify" vertical="top" wrapText="1"/>
    </xf>
    <xf numFmtId="0" fontId="1" fillId="0" borderId="0" xfId="0" applyNumberFormat="1" applyFont="1" applyAlignment="1">
      <alignment horizontal="center" vertical="top" wrapText="1"/>
    </xf>
    <xf numFmtId="0" fontId="43" fillId="0" borderId="0" xfId="0" applyFont="1" applyAlignment="1">
      <alignment horizontal="left" vertical="top" wrapText="1"/>
    </xf>
    <xf numFmtId="0" fontId="43" fillId="0" borderId="0" xfId="0" applyFont="1" applyFill="1" applyBorder="1" applyAlignment="1">
      <alignment horizontal="left" vertical="top" wrapText="1"/>
    </xf>
    <xf numFmtId="0" fontId="43" fillId="0" borderId="0" xfId="0" applyFont="1"/>
    <xf numFmtId="0" fontId="43" fillId="0" borderId="0" xfId="0" applyFont="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wrapText="1"/>
    </xf>
    <xf numFmtId="0" fontId="43" fillId="0" borderId="0" xfId="0" applyFont="1" applyBorder="1" applyAlignment="1">
      <alignment horizontal="justify" vertical="top" wrapText="1"/>
    </xf>
    <xf numFmtId="4" fontId="37" fillId="0" borderId="0" xfId="0" applyNumberFormat="1" applyFont="1" applyFill="1" applyBorder="1" applyAlignment="1">
      <alignment horizontal="right"/>
    </xf>
    <xf numFmtId="0" fontId="34" fillId="0" borderId="0" xfId="0" applyFont="1" applyFill="1" applyBorder="1" applyAlignment="1">
      <alignment horizontal="justify" vertical="top"/>
    </xf>
    <xf numFmtId="0" fontId="37" fillId="0" borderId="0" xfId="0" applyFont="1" applyFill="1" applyBorder="1" applyAlignment="1">
      <alignment horizontal="right"/>
    </xf>
    <xf numFmtId="0" fontId="37" fillId="0" borderId="0" xfId="0" applyFont="1" applyFill="1" applyBorder="1" applyAlignment="1">
      <alignment horizontal="left"/>
    </xf>
    <xf numFmtId="0" fontId="29" fillId="0" borderId="0" xfId="0" applyFont="1" applyAlignment="1">
      <alignment horizontal="justify" vertical="top"/>
    </xf>
    <xf numFmtId="0" fontId="29" fillId="0" borderId="0" xfId="0" applyFont="1" applyFill="1" applyBorder="1" applyAlignment="1">
      <alignment horizontal="justify" vertical="top" wrapText="1"/>
    </xf>
    <xf numFmtId="167" fontId="43" fillId="3" borderId="14" xfId="0" applyNumberFormat="1" applyFont="1" applyFill="1" applyBorder="1" applyAlignment="1">
      <alignment horizontal="center" vertical="top"/>
    </xf>
    <xf numFmtId="4" fontId="33" fillId="3" borderId="16" xfId="0" applyNumberFormat="1" applyFont="1" applyFill="1" applyBorder="1" applyAlignment="1">
      <alignment horizontal="right"/>
    </xf>
    <xf numFmtId="0" fontId="32" fillId="0" borderId="20" xfId="0" applyFont="1" applyFill="1" applyBorder="1" applyAlignment="1">
      <alignment horizontal="justify" vertical="top"/>
    </xf>
    <xf numFmtId="4" fontId="3" fillId="0" borderId="0" xfId="0" applyNumberFormat="1" applyFont="1" applyFill="1" applyAlignment="1">
      <alignment horizontal="center"/>
    </xf>
    <xf numFmtId="0" fontId="3" fillId="0" borderId="0" xfId="0" applyFont="1" applyFill="1"/>
    <xf numFmtId="0" fontId="11" fillId="0" borderId="0" xfId="0" applyFont="1" applyAlignment="1">
      <alignment horizontal="center" vertical="top"/>
    </xf>
    <xf numFmtId="4" fontId="11" fillId="0" borderId="0" xfId="0" applyNumberFormat="1" applyFont="1" applyFill="1" applyAlignment="1">
      <alignment vertical="top"/>
    </xf>
    <xf numFmtId="4" fontId="11" fillId="0" borderId="0" xfId="0" applyNumberFormat="1" applyFont="1" applyFill="1"/>
    <xf numFmtId="0" fontId="1" fillId="0" borderId="0" xfId="0" applyFont="1" applyFill="1" applyAlignment="1">
      <alignment horizontal="left" wrapText="1"/>
    </xf>
    <xf numFmtId="0" fontId="11" fillId="0" borderId="0" xfId="0" applyFont="1" applyFill="1"/>
    <xf numFmtId="4" fontId="1" fillId="0" borderId="0" xfId="0" applyNumberFormat="1" applyFont="1" applyFill="1" applyAlignment="1">
      <alignment horizontal="right" vertical="top" wrapText="1"/>
    </xf>
    <xf numFmtId="0" fontId="1" fillId="0" borderId="0" xfId="0" applyFont="1" applyFill="1"/>
    <xf numFmtId="4" fontId="1" fillId="0" borderId="0" xfId="0" applyNumberFormat="1" applyFont="1" applyFill="1" applyBorder="1" applyAlignment="1">
      <alignment horizontal="right" vertical="top"/>
    </xf>
    <xf numFmtId="4" fontId="1" fillId="0" borderId="0" xfId="0" applyNumberFormat="1" applyFont="1" applyFill="1" applyBorder="1" applyAlignment="1">
      <alignment vertical="top"/>
    </xf>
    <xf numFmtId="49" fontId="1" fillId="0" borderId="0" xfId="0" applyNumberFormat="1" applyFont="1" applyFill="1" applyAlignment="1">
      <alignment vertical="top" wrapText="1"/>
    </xf>
    <xf numFmtId="0" fontId="1" fillId="0" borderId="0" xfId="0" quotePrefix="1" applyFont="1" applyFill="1"/>
    <xf numFmtId="0" fontId="1" fillId="0" borderId="0" xfId="0" applyFont="1" applyFill="1" applyAlignment="1">
      <alignment vertical="top" wrapText="1"/>
    </xf>
    <xf numFmtId="4" fontId="1" fillId="0" borderId="0" xfId="0" applyNumberFormat="1" applyFont="1" applyFill="1" applyAlignment="1">
      <alignment horizontal="center" vertical="top" wrapText="1"/>
    </xf>
    <xf numFmtId="4" fontId="1" fillId="0" borderId="0" xfId="0" applyNumberFormat="1" applyFont="1" applyFill="1" applyAlignment="1">
      <alignment horizontal="center"/>
    </xf>
    <xf numFmtId="2" fontId="1" fillId="0" borderId="0" xfId="0" applyNumberFormat="1" applyFont="1" applyFill="1"/>
    <xf numFmtId="4" fontId="1" fillId="0" borderId="0" xfId="0" applyNumberFormat="1" applyFont="1" applyFill="1" applyAlignment="1">
      <alignment vertical="top"/>
    </xf>
    <xf numFmtId="4" fontId="1" fillId="0" borderId="0" xfId="0" applyNumberFormat="1" applyFont="1" applyFill="1" applyAlignment="1">
      <alignment horizontal="center" vertical="justify" wrapText="1"/>
    </xf>
    <xf numFmtId="0" fontId="11" fillId="0" borderId="0" xfId="0" applyFont="1" applyAlignment="1">
      <alignment horizontal="center" vertical="top" wrapText="1"/>
    </xf>
    <xf numFmtId="4" fontId="1" fillId="0" borderId="0" xfId="0" applyNumberFormat="1" applyFont="1" applyFill="1" applyAlignment="1">
      <alignment vertical="top" wrapText="1"/>
    </xf>
    <xf numFmtId="0" fontId="1" fillId="0" borderId="0" xfId="0" applyFont="1" applyFill="1" applyAlignment="1">
      <alignment horizontal="left" vertical="top" wrapText="1"/>
    </xf>
    <xf numFmtId="4" fontId="1" fillId="0" borderId="0" xfId="0" applyNumberFormat="1" applyFont="1" applyFill="1" applyAlignment="1">
      <alignment horizontal="center" vertical="top"/>
    </xf>
    <xf numFmtId="4" fontId="3" fillId="0" borderId="0" xfId="0" applyNumberFormat="1" applyFont="1" applyFill="1" applyBorder="1" applyAlignment="1">
      <alignment horizontal="left"/>
    </xf>
    <xf numFmtId="2" fontId="3" fillId="0" borderId="0" xfId="0" applyNumberFormat="1" applyFont="1" applyFill="1" applyBorder="1" applyAlignment="1">
      <alignment horizontal="left" shrinkToFit="1"/>
    </xf>
    <xf numFmtId="0" fontId="3" fillId="0" borderId="0" xfId="0" applyFont="1" applyBorder="1" applyAlignment="1">
      <alignment horizontal="left" vertical="top"/>
    </xf>
    <xf numFmtId="4" fontId="3" fillId="0" borderId="0" xfId="0" applyNumberFormat="1" applyFont="1" applyFill="1" applyBorder="1" applyAlignment="1">
      <alignment horizontal="left" vertical="top" shrinkToFit="1"/>
    </xf>
    <xf numFmtId="4" fontId="11" fillId="0" borderId="0" xfId="0" applyNumberFormat="1" applyFont="1" applyFill="1" applyAlignment="1">
      <alignment horizontal="center" vertical="justify"/>
    </xf>
    <xf numFmtId="0" fontId="11" fillId="0" borderId="0" xfId="0" applyFont="1" applyFill="1" applyAlignment="1">
      <alignment vertical="justify" wrapText="1"/>
    </xf>
    <xf numFmtId="0" fontId="11" fillId="0" borderId="0" xfId="0" applyFont="1" applyBorder="1" applyAlignment="1">
      <alignment horizontal="center" vertical="top"/>
    </xf>
    <xf numFmtId="4" fontId="1" fillId="0" borderId="0" xfId="0" applyNumberFormat="1" applyFont="1" applyFill="1" applyBorder="1" applyAlignment="1">
      <alignment horizontal="right" vertical="top" shrinkToFit="1"/>
    </xf>
    <xf numFmtId="4" fontId="11" fillId="0" borderId="0" xfId="0" applyNumberFormat="1" applyFont="1" applyFill="1" applyAlignment="1">
      <alignment horizontal="center"/>
    </xf>
    <xf numFmtId="0" fontId="11" fillId="0" borderId="0" xfId="0" applyFont="1" applyFill="1" applyAlignment="1">
      <alignment wrapText="1"/>
    </xf>
    <xf numFmtId="4" fontId="1" fillId="0" borderId="0" xfId="0" applyNumberFormat="1" applyFont="1" applyFill="1" applyBorder="1" applyAlignment="1">
      <alignment horizontal="center"/>
    </xf>
    <xf numFmtId="2" fontId="3" fillId="0" borderId="0" xfId="0" applyNumberFormat="1" applyFont="1" applyFill="1" applyBorder="1" applyAlignment="1">
      <alignment horizontal="right" shrinkToFit="1"/>
    </xf>
    <xf numFmtId="2" fontId="1" fillId="0" borderId="0" xfId="0" applyNumberFormat="1" applyFont="1" applyFill="1" applyAlignment="1">
      <alignment horizontal="center" vertical="justify"/>
    </xf>
    <xf numFmtId="2" fontId="1" fillId="0" borderId="0" xfId="0" applyNumberFormat="1" applyFont="1" applyFill="1" applyAlignment="1">
      <alignment horizontal="center"/>
    </xf>
    <xf numFmtId="2" fontId="1" fillId="0" borderId="0" xfId="0" applyNumberFormat="1" applyFont="1" applyFill="1" applyAlignment="1">
      <alignment horizontal="right" vertical="top" wrapText="1"/>
    </xf>
    <xf numFmtId="4" fontId="1" fillId="0" borderId="0" xfId="0" applyNumberFormat="1" applyFont="1" applyFill="1" applyAlignment="1">
      <alignment horizontal="center" vertical="justify"/>
    </xf>
    <xf numFmtId="0" fontId="1" fillId="0" borderId="0" xfId="0" applyFont="1" applyFill="1" applyAlignment="1">
      <alignment horizontal="left" vertical="justify" wrapText="1"/>
    </xf>
    <xf numFmtId="2" fontId="1" fillId="0" borderId="0" xfId="0" applyNumberFormat="1" applyFont="1" applyFill="1" applyBorder="1" applyAlignment="1">
      <alignment horizontal="left" shrinkToFit="1"/>
    </xf>
    <xf numFmtId="4" fontId="3" fillId="0" borderId="0" xfId="0" applyNumberFormat="1" applyFont="1" applyFill="1" applyBorder="1" applyAlignment="1">
      <alignment horizontal="left" vertical="top"/>
    </xf>
    <xf numFmtId="2" fontId="1" fillId="0" borderId="0" xfId="0" applyNumberFormat="1" applyFont="1" applyFill="1" applyBorder="1" applyAlignment="1">
      <alignment horizontal="left" vertical="top" wrapText="1" shrinkToFit="1"/>
    </xf>
    <xf numFmtId="0" fontId="1" fillId="0" borderId="0" xfId="0" applyFont="1" applyFill="1" applyAlignment="1">
      <alignment horizontal="left"/>
    </xf>
    <xf numFmtId="4" fontId="1" fillId="0" borderId="0" xfId="0" applyNumberFormat="1" applyFont="1" applyFill="1" applyBorder="1" applyAlignment="1">
      <alignment horizontal="center" vertical="justify"/>
    </xf>
    <xf numFmtId="4" fontId="1" fillId="0" borderId="0" xfId="0" applyNumberFormat="1" applyFont="1" applyFill="1" applyBorder="1" applyAlignment="1">
      <alignment horizontal="center" vertical="top"/>
    </xf>
    <xf numFmtId="4" fontId="1" fillId="0" borderId="0" xfId="0" applyNumberFormat="1" applyFont="1" applyFill="1" applyAlignment="1">
      <alignment horizontal="left" vertical="top" wrapText="1"/>
    </xf>
    <xf numFmtId="4" fontId="1" fillId="0" borderId="0" xfId="0" applyNumberFormat="1" applyFont="1" applyFill="1" applyAlignment="1">
      <alignment horizontal="left" wrapText="1"/>
    </xf>
    <xf numFmtId="4" fontId="1" fillId="0" borderId="0" xfId="0" applyNumberFormat="1" applyFont="1" applyFill="1" applyBorder="1" applyAlignment="1">
      <alignment horizontal="left" vertical="top" wrapText="1"/>
    </xf>
    <xf numFmtId="0" fontId="11" fillId="0" borderId="0" xfId="0" applyFont="1" applyFill="1" applyAlignment="1">
      <alignment horizontal="center" vertical="justify"/>
    </xf>
    <xf numFmtId="2" fontId="1" fillId="0" borderId="0" xfId="0" applyNumberFormat="1" applyFont="1" applyFill="1" applyBorder="1" applyAlignment="1">
      <alignment horizontal="center"/>
    </xf>
    <xf numFmtId="4" fontId="1" fillId="0" borderId="0" xfId="0" applyNumberFormat="1" applyFont="1" applyFill="1" applyBorder="1" applyAlignment="1">
      <alignment horizontal="center" vertical="top" wrapText="1"/>
    </xf>
    <xf numFmtId="4" fontId="11" fillId="0" borderId="0" xfId="0" applyNumberFormat="1" applyFont="1" applyFill="1" applyBorder="1" applyAlignment="1">
      <alignment vertical="top"/>
    </xf>
    <xf numFmtId="4" fontId="1" fillId="0" borderId="0" xfId="0" applyNumberFormat="1" applyFont="1" applyFill="1" applyBorder="1" applyAlignment="1">
      <alignment horizontal="left" wrapText="1"/>
    </xf>
    <xf numFmtId="4" fontId="3" fillId="0" borderId="0" xfId="0" applyNumberFormat="1" applyFont="1" applyFill="1" applyAlignment="1">
      <alignment vertical="top" wrapText="1"/>
    </xf>
    <xf numFmtId="4" fontId="3" fillId="0" borderId="0" xfId="0" applyNumberFormat="1" applyFont="1" applyFill="1" applyBorder="1" applyAlignment="1">
      <alignment vertical="top"/>
    </xf>
    <xf numFmtId="4" fontId="11" fillId="0" borderId="0" xfId="0" applyNumberFormat="1" applyFont="1" applyFill="1" applyBorder="1"/>
    <xf numFmtId="0" fontId="11" fillId="0" borderId="0" xfId="0" applyFont="1" applyFill="1" applyBorder="1"/>
    <xf numFmtId="0" fontId="11" fillId="0" borderId="0" xfId="0" applyFont="1" applyFill="1" applyBorder="1" applyAlignment="1">
      <alignment vertical="top"/>
    </xf>
    <xf numFmtId="0" fontId="11" fillId="0" borderId="0" xfId="0" applyFont="1" applyFill="1" applyAlignment="1">
      <alignment vertical="top"/>
    </xf>
    <xf numFmtId="4" fontId="1" fillId="0" borderId="0" xfId="2" applyNumberFormat="1" applyFont="1" applyFill="1" applyAlignment="1">
      <alignment horizontal="center" vertical="top"/>
    </xf>
    <xf numFmtId="4" fontId="1" fillId="0" borderId="0" xfId="2" applyNumberFormat="1" applyFont="1" applyFill="1" applyAlignment="1">
      <alignment vertical="top"/>
    </xf>
    <xf numFmtId="4" fontId="1" fillId="0" borderId="0" xfId="2" applyNumberFormat="1" applyFont="1" applyFill="1" applyAlignment="1">
      <alignment vertical="top" wrapText="1"/>
    </xf>
    <xf numFmtId="2" fontId="11" fillId="0" borderId="0" xfId="0" applyNumberFormat="1" applyFont="1" applyFill="1" applyAlignment="1">
      <alignment horizontal="center"/>
    </xf>
    <xf numFmtId="164" fontId="0" fillId="0" borderId="0" xfId="0" applyNumberFormat="1" applyAlignment="1"/>
    <xf numFmtId="0" fontId="16" fillId="0" borderId="0" xfId="0" applyFont="1" applyAlignment="1"/>
    <xf numFmtId="164" fontId="3" fillId="0" borderId="2" xfId="0" applyNumberFormat="1" applyFont="1" applyBorder="1" applyAlignment="1"/>
    <xf numFmtId="49" fontId="1" fillId="0" borderId="2" xfId="0" applyNumberFormat="1" applyFont="1" applyBorder="1" applyAlignment="1">
      <alignment horizontal="center" vertical="top"/>
    </xf>
    <xf numFmtId="0" fontId="1" fillId="0" borderId="2" xfId="0" applyFont="1" applyBorder="1" applyAlignment="1">
      <alignment vertical="top"/>
    </xf>
    <xf numFmtId="4" fontId="1" fillId="0" borderId="2" xfId="2" applyNumberFormat="1" applyBorder="1" applyAlignment="1">
      <alignment horizontal="right"/>
    </xf>
    <xf numFmtId="0" fontId="1" fillId="0" borderId="0" xfId="2" applyFont="1" applyFill="1" applyBorder="1" applyAlignment="1">
      <alignment vertical="top" wrapText="1"/>
    </xf>
    <xf numFmtId="49" fontId="21" fillId="2" borderId="0" xfId="0" applyNumberFormat="1" applyFont="1" applyFill="1" applyBorder="1" applyAlignment="1">
      <alignment horizontal="center" wrapText="1"/>
    </xf>
    <xf numFmtId="4" fontId="1" fillId="0" borderId="0" xfId="7" applyNumberFormat="1" applyFont="1" applyBorder="1" applyAlignment="1">
      <alignment horizontal="center"/>
    </xf>
    <xf numFmtId="164" fontId="1" fillId="0" borderId="0" xfId="7" applyFont="1" applyBorder="1"/>
    <xf numFmtId="0" fontId="1" fillId="0" borderId="0" xfId="1" applyNumberFormat="1" applyFont="1" applyBorder="1" applyAlignment="1">
      <alignment horizontal="justify" vertical="top" wrapText="1"/>
    </xf>
    <xf numFmtId="4" fontId="1" fillId="0" borderId="0" xfId="7" applyNumberFormat="1" applyFont="1" applyAlignment="1">
      <alignment horizontal="center"/>
    </xf>
    <xf numFmtId="49" fontId="20" fillId="2" borderId="0" xfId="0" applyNumberFormat="1" applyFont="1" applyFill="1" applyBorder="1" applyAlignment="1">
      <alignment horizontal="center" wrapText="1"/>
    </xf>
    <xf numFmtId="167" fontId="1" fillId="3" borderId="14" xfId="0" applyNumberFormat="1" applyFont="1" applyFill="1" applyBorder="1" applyAlignment="1">
      <alignment horizontal="center"/>
    </xf>
    <xf numFmtId="167" fontId="1" fillId="0" borderId="0" xfId="0" applyNumberFormat="1" applyFont="1" applyFill="1" applyBorder="1" applyAlignment="1">
      <alignment horizontal="center"/>
    </xf>
    <xf numFmtId="0" fontId="1" fillId="0" borderId="0" xfId="0" applyFont="1" applyFill="1" applyBorder="1" applyAlignment="1">
      <alignment horizontal="left"/>
    </xf>
    <xf numFmtId="1" fontId="29" fillId="0" borderId="0" xfId="7" applyNumberFormat="1" applyFont="1" applyBorder="1" applyAlignment="1">
      <alignment horizontal="center"/>
    </xf>
    <xf numFmtId="2" fontId="29" fillId="0" borderId="0" xfId="0" applyNumberFormat="1" applyFont="1" applyBorder="1" applyAlignment="1">
      <alignment horizontal="right"/>
    </xf>
    <xf numFmtId="4" fontId="32" fillId="0" borderId="0" xfId="0" applyNumberFormat="1" applyFont="1" applyBorder="1" applyAlignment="1">
      <alignment horizontal="center"/>
    </xf>
    <xf numFmtId="4" fontId="32" fillId="0" borderId="0" xfId="0" applyNumberFormat="1" applyFont="1" applyBorder="1" applyAlignment="1">
      <alignment horizontal="right"/>
    </xf>
    <xf numFmtId="0" fontId="29" fillId="0" borderId="0" xfId="0" applyFont="1" applyAlignment="1">
      <alignment wrapText="1"/>
    </xf>
    <xf numFmtId="1" fontId="29" fillId="0" borderId="0" xfId="0" applyNumberFormat="1" applyFont="1" applyBorder="1" applyAlignment="1">
      <alignment horizontal="center"/>
    </xf>
    <xf numFmtId="0" fontId="32" fillId="0" borderId="0" xfId="0" applyFont="1" applyAlignment="1">
      <alignment horizontal="left"/>
    </xf>
    <xf numFmtId="1" fontId="29" fillId="0" borderId="0" xfId="0" applyNumberFormat="1" applyFont="1" applyBorder="1" applyAlignment="1">
      <alignment horizontal="left"/>
    </xf>
    <xf numFmtId="1" fontId="30" fillId="0" borderId="0" xfId="0" applyNumberFormat="1" applyFont="1" applyBorder="1" applyAlignment="1">
      <alignment horizontal="center"/>
    </xf>
    <xf numFmtId="2" fontId="30" fillId="0" borderId="0" xfId="0" applyNumberFormat="1" applyFont="1" applyBorder="1"/>
    <xf numFmtId="1" fontId="40" fillId="0" borderId="0" xfId="0" applyNumberFormat="1" applyFont="1" applyBorder="1" applyAlignment="1">
      <alignment horizontal="center"/>
    </xf>
    <xf numFmtId="2" fontId="40" fillId="0" borderId="0" xfId="0" applyNumberFormat="1" applyFont="1" applyBorder="1"/>
    <xf numFmtId="4" fontId="1" fillId="0" borderId="0" xfId="0" applyNumberFormat="1" applyFont="1"/>
    <xf numFmtId="0" fontId="1" fillId="3" borderId="15" xfId="0" applyFont="1" applyFill="1" applyBorder="1" applyAlignment="1">
      <alignment horizontal="center"/>
    </xf>
    <xf numFmtId="0" fontId="1" fillId="3" borderId="16" xfId="0" applyFont="1" applyFill="1" applyBorder="1" applyAlignment="1">
      <alignment horizontal="center"/>
    </xf>
    <xf numFmtId="0" fontId="1" fillId="0" borderId="7" xfId="0" applyFont="1" applyFill="1" applyBorder="1" applyAlignment="1">
      <alignment horizontal="justify" vertical="top"/>
    </xf>
    <xf numFmtId="4" fontId="1" fillId="0" borderId="17" xfId="0" applyNumberFormat="1" applyFont="1" applyFill="1" applyBorder="1" applyAlignment="1">
      <alignment horizontal="center"/>
    </xf>
    <xf numFmtId="4" fontId="1" fillId="0" borderId="8" xfId="0" applyNumberFormat="1" applyFont="1" applyFill="1" applyBorder="1" applyAlignment="1">
      <alignment horizontal="center"/>
    </xf>
    <xf numFmtId="0" fontId="1" fillId="0" borderId="9" xfId="0" applyFont="1" applyFill="1" applyBorder="1" applyAlignment="1">
      <alignment horizontal="justify" vertical="top"/>
    </xf>
    <xf numFmtId="4" fontId="1" fillId="0" borderId="21" xfId="0" applyNumberFormat="1" applyFont="1" applyFill="1" applyBorder="1" applyAlignment="1">
      <alignment horizontal="center"/>
    </xf>
    <xf numFmtId="4" fontId="1" fillId="0" borderId="10" xfId="0" applyNumberFormat="1" applyFont="1" applyFill="1" applyBorder="1" applyAlignment="1">
      <alignment horizontal="center"/>
    </xf>
    <xf numFmtId="0" fontId="1" fillId="0" borderId="0" xfId="0" applyFont="1" applyAlignment="1">
      <alignment horizontal="right"/>
    </xf>
    <xf numFmtId="1" fontId="1" fillId="0" borderId="0" xfId="0" applyNumberFormat="1" applyFont="1"/>
    <xf numFmtId="0" fontId="29" fillId="0" borderId="0" xfId="0" applyFont="1" applyAlignment="1">
      <alignment horizontal="right"/>
    </xf>
    <xf numFmtId="1" fontId="29" fillId="0" borderId="0" xfId="0" applyNumberFormat="1" applyFont="1"/>
    <xf numFmtId="0" fontId="29" fillId="0" borderId="0" xfId="0" applyFont="1" applyBorder="1" applyAlignment="1">
      <alignment horizontal="right"/>
    </xf>
    <xf numFmtId="0" fontId="1" fillId="0" borderId="0" xfId="0" applyFont="1" applyBorder="1" applyAlignment="1">
      <alignment horizontal="right"/>
    </xf>
    <xf numFmtId="1" fontId="1" fillId="0" borderId="0" xfId="0" applyNumberFormat="1" applyFont="1" applyBorder="1" applyAlignment="1">
      <alignment horizontal="right"/>
    </xf>
    <xf numFmtId="1" fontId="29" fillId="0" borderId="0" xfId="0" applyNumberFormat="1" applyFont="1" applyBorder="1" applyAlignment="1">
      <alignment horizontal="right"/>
    </xf>
    <xf numFmtId="0" fontId="29" fillId="0" borderId="0" xfId="0" applyFont="1" applyAlignment="1">
      <alignment vertical="justify"/>
    </xf>
    <xf numFmtId="2" fontId="1" fillId="0" borderId="0" xfId="0" applyNumberFormat="1" applyFont="1"/>
    <xf numFmtId="0" fontId="1" fillId="0" borderId="0" xfId="0" applyFont="1" applyAlignment="1">
      <alignment horizontal="justify" vertical="top"/>
    </xf>
    <xf numFmtId="1" fontId="30" fillId="0" borderId="0" xfId="0" applyNumberFormat="1" applyFont="1" applyBorder="1" applyAlignment="1">
      <alignment horizontal="center" vertical="top"/>
    </xf>
    <xf numFmtId="0" fontId="1" fillId="0" borderId="0" xfId="0" applyNumberFormat="1" applyFont="1" applyFill="1" applyBorder="1" applyAlignment="1">
      <alignment horizontal="justify" vertical="top"/>
    </xf>
    <xf numFmtId="0" fontId="21" fillId="0" borderId="0" xfId="0" applyNumberFormat="1" applyFont="1" applyFill="1" applyBorder="1" applyAlignment="1">
      <alignment horizontal="justify" vertical="top" wrapText="1"/>
    </xf>
    <xf numFmtId="0" fontId="17" fillId="0" borderId="0" xfId="0" applyNumberFormat="1" applyFont="1" applyFill="1" applyBorder="1" applyAlignment="1">
      <alignment horizontal="left"/>
    </xf>
    <xf numFmtId="3" fontId="52" fillId="0" borderId="0" xfId="0" applyNumberFormat="1" applyFont="1" applyFill="1" applyBorder="1" applyAlignment="1">
      <alignment horizontal="center"/>
    </xf>
    <xf numFmtId="0" fontId="21" fillId="0" borderId="0" xfId="0" applyNumberFormat="1" applyFont="1" applyFill="1" applyBorder="1"/>
    <xf numFmtId="3" fontId="21" fillId="0" borderId="0" xfId="0" applyNumberFormat="1" applyFont="1" applyFill="1" applyBorder="1"/>
    <xf numFmtId="2" fontId="31" fillId="0" borderId="0" xfId="0" applyNumberFormat="1" applyFont="1" applyBorder="1" applyAlignment="1">
      <alignment horizontal="right"/>
    </xf>
    <xf numFmtId="2" fontId="1" fillId="0" borderId="0" xfId="0" applyNumberFormat="1" applyFont="1" applyFill="1" applyAlignment="1">
      <alignment horizontal="center" vertical="top"/>
    </xf>
    <xf numFmtId="2" fontId="1" fillId="0" borderId="0" xfId="0" applyNumberFormat="1" applyFont="1" applyFill="1" applyAlignment="1">
      <alignment horizontal="center" vertical="top" wrapText="1"/>
    </xf>
    <xf numFmtId="0" fontId="3" fillId="0" borderId="0" xfId="0" applyNumberFormat="1" applyFont="1" applyBorder="1" applyAlignment="1">
      <alignment horizontal="justify"/>
    </xf>
    <xf numFmtId="4" fontId="11" fillId="0" borderId="0" xfId="0" applyNumberFormat="1" applyFont="1" applyFill="1" applyAlignment="1">
      <alignment horizontal="center" vertical="top"/>
    </xf>
    <xf numFmtId="4" fontId="11" fillId="0" borderId="0" xfId="4" applyNumberFormat="1" applyFont="1" applyFill="1" applyAlignment="1">
      <alignment horizontal="left" vertical="top" wrapText="1"/>
    </xf>
    <xf numFmtId="2" fontId="11" fillId="0" borderId="0" xfId="0" applyNumberFormat="1" applyFont="1" applyFill="1" applyAlignment="1">
      <alignment vertical="top"/>
    </xf>
    <xf numFmtId="0" fontId="11" fillId="0" borderId="0" xfId="0" applyFont="1" applyAlignment="1">
      <alignment vertical="top" wrapText="1"/>
    </xf>
    <xf numFmtId="0" fontId="11" fillId="0" borderId="0" xfId="0" applyFont="1" applyFill="1" applyAlignment="1">
      <alignment vertical="top" wrapText="1"/>
    </xf>
    <xf numFmtId="0" fontId="3" fillId="0" borderId="2" xfId="0" applyFont="1" applyFill="1" applyBorder="1"/>
    <xf numFmtId="0" fontId="3" fillId="0" borderId="2" xfId="0" applyFont="1" applyBorder="1" applyAlignment="1">
      <alignment horizontal="center"/>
    </xf>
    <xf numFmtId="4" fontId="3" fillId="0" borderId="2" xfId="0" applyNumberFormat="1" applyFont="1" applyBorder="1"/>
    <xf numFmtId="4" fontId="3" fillId="0" borderId="2" xfId="0" applyNumberFormat="1" applyFont="1" applyBorder="1" applyAlignment="1"/>
    <xf numFmtId="4" fontId="1" fillId="0" borderId="0" xfId="0" applyNumberFormat="1" applyFont="1" applyFill="1" applyBorder="1" applyAlignment="1">
      <alignment vertical="top" wrapText="1"/>
    </xf>
    <xf numFmtId="167" fontId="54" fillId="0" borderId="0" xfId="0" applyNumberFormat="1" applyFont="1" applyFill="1" applyBorder="1" applyAlignment="1">
      <alignment horizontal="center" vertical="top"/>
    </xf>
    <xf numFmtId="0" fontId="54" fillId="0" borderId="0" xfId="0" applyFont="1" applyBorder="1" applyAlignment="1">
      <alignment horizontal="justify" vertical="top"/>
    </xf>
    <xf numFmtId="0" fontId="16" fillId="0" borderId="0" xfId="0" applyFont="1" applyBorder="1"/>
    <xf numFmtId="4" fontId="15" fillId="0" borderId="4" xfId="7" applyNumberFormat="1" applyFont="1" applyBorder="1" applyAlignment="1">
      <alignment horizontal="center"/>
    </xf>
    <xf numFmtId="49" fontId="15" fillId="0" borderId="4" xfId="0" applyNumberFormat="1" applyFont="1" applyBorder="1" applyAlignment="1">
      <alignment horizontal="center" vertical="top" wrapText="1"/>
    </xf>
    <xf numFmtId="0" fontId="15" fillId="0" borderId="4" xfId="0" applyFont="1" applyBorder="1" applyAlignment="1">
      <alignment horizontal="center"/>
    </xf>
    <xf numFmtId="4" fontId="4" fillId="0" borderId="0" xfId="0" applyNumberFormat="1" applyFont="1" applyFill="1" applyAlignment="1">
      <alignment horizontal="center"/>
    </xf>
    <xf numFmtId="0" fontId="4" fillId="0" borderId="0" xfId="0" applyFont="1" applyFill="1"/>
    <xf numFmtId="0" fontId="3" fillId="0" borderId="0" xfId="0" applyFont="1" applyBorder="1" applyAlignment="1">
      <alignment horizontal="center"/>
    </xf>
    <xf numFmtId="4" fontId="3" fillId="0" borderId="0" xfId="0" applyNumberFormat="1" applyFont="1" applyBorder="1" applyAlignment="1"/>
    <xf numFmtId="0" fontId="3" fillId="0" borderId="0" xfId="0" applyFont="1" applyAlignment="1">
      <alignment horizontal="center"/>
    </xf>
  </cellXfs>
  <cellStyles count="8">
    <cellStyle name="Element-delo" xfId="1"/>
    <cellStyle name="Navadno 2" xfId="2"/>
    <cellStyle name="Navadno_GB 112" xfId="3"/>
    <cellStyle name="Navadno_Popisi_predizmere_Cinkarna" xfId="4"/>
    <cellStyle name="Navadno_PZI popis elektro REGALNO SKLADIŠČE_18.02.2008" xfId="5"/>
    <cellStyle name="Normal" xfId="0" builtinId="0"/>
    <cellStyle name="Normal_TUŠMs-popis ogrevanje+plin-PZI" xfId="6"/>
    <cellStyle name="Vejica 2"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149</xdr:row>
      <xdr:rowOff>0</xdr:rowOff>
    </xdr:from>
    <xdr:to>
      <xdr:col>1</xdr:col>
      <xdr:colOff>76200</xdr:colOff>
      <xdr:row>150</xdr:row>
      <xdr:rowOff>104775</xdr:rowOff>
    </xdr:to>
    <xdr:sp macro="" textlink="">
      <xdr:nvSpPr>
        <xdr:cNvPr id="2049" name="Text Box 251"/>
        <xdr:cNvSpPr txBox="1">
          <a:spLocks noChangeArrowheads="1"/>
        </xdr:cNvSpPr>
      </xdr:nvSpPr>
      <xdr:spPr bwMode="auto">
        <a:xfrm>
          <a:off x="285750" y="42357675"/>
          <a:ext cx="76200" cy="295275"/>
        </a:xfrm>
        <a:prstGeom prst="rect">
          <a:avLst/>
        </a:prstGeom>
        <a:noFill/>
        <a:ln w="9525">
          <a:noFill/>
          <a:miter lim="800000"/>
          <a:headEnd/>
          <a:tailEnd/>
        </a:ln>
      </xdr:spPr>
    </xdr:sp>
    <xdr:clientData/>
  </xdr:twoCellAnchor>
  <xdr:twoCellAnchor editAs="oneCell">
    <xdr:from>
      <xdr:col>1</xdr:col>
      <xdr:colOff>0</xdr:colOff>
      <xdr:row>149</xdr:row>
      <xdr:rowOff>0</xdr:rowOff>
    </xdr:from>
    <xdr:to>
      <xdr:col>1</xdr:col>
      <xdr:colOff>76200</xdr:colOff>
      <xdr:row>150</xdr:row>
      <xdr:rowOff>104775</xdr:rowOff>
    </xdr:to>
    <xdr:sp macro="" textlink="">
      <xdr:nvSpPr>
        <xdr:cNvPr id="2050" name="Text Box 252"/>
        <xdr:cNvSpPr txBox="1">
          <a:spLocks noChangeArrowheads="1"/>
        </xdr:cNvSpPr>
      </xdr:nvSpPr>
      <xdr:spPr bwMode="auto">
        <a:xfrm>
          <a:off x="285750" y="42357675"/>
          <a:ext cx="76200" cy="295275"/>
        </a:xfrm>
        <a:prstGeom prst="rect">
          <a:avLst/>
        </a:prstGeom>
        <a:noFill/>
        <a:ln w="9525">
          <a:noFill/>
          <a:miter lim="800000"/>
          <a:headEnd/>
          <a:tailEnd/>
        </a:ln>
      </xdr:spPr>
    </xdr:sp>
    <xdr:clientData/>
  </xdr:twoCellAnchor>
  <xdr:twoCellAnchor editAs="oneCell">
    <xdr:from>
      <xdr:col>1</xdr:col>
      <xdr:colOff>0</xdr:colOff>
      <xdr:row>149</xdr:row>
      <xdr:rowOff>0</xdr:rowOff>
    </xdr:from>
    <xdr:to>
      <xdr:col>1</xdr:col>
      <xdr:colOff>76200</xdr:colOff>
      <xdr:row>150</xdr:row>
      <xdr:rowOff>104775</xdr:rowOff>
    </xdr:to>
    <xdr:sp macro="" textlink="">
      <xdr:nvSpPr>
        <xdr:cNvPr id="2051" name="Text Box 253"/>
        <xdr:cNvSpPr txBox="1">
          <a:spLocks noChangeArrowheads="1"/>
        </xdr:cNvSpPr>
      </xdr:nvSpPr>
      <xdr:spPr bwMode="auto">
        <a:xfrm>
          <a:off x="285750" y="42357675"/>
          <a:ext cx="76200" cy="295275"/>
        </a:xfrm>
        <a:prstGeom prst="rect">
          <a:avLst/>
        </a:prstGeom>
        <a:noFill/>
        <a:ln w="9525">
          <a:noFill/>
          <a:miter lim="800000"/>
          <a:headEnd/>
          <a:tailEnd/>
        </a:ln>
      </xdr:spPr>
    </xdr:sp>
    <xdr:clientData/>
  </xdr:twoCellAnchor>
  <xdr:twoCellAnchor editAs="oneCell">
    <xdr:from>
      <xdr:col>1</xdr:col>
      <xdr:colOff>0</xdr:colOff>
      <xdr:row>149</xdr:row>
      <xdr:rowOff>0</xdr:rowOff>
    </xdr:from>
    <xdr:to>
      <xdr:col>1</xdr:col>
      <xdr:colOff>76200</xdr:colOff>
      <xdr:row>150</xdr:row>
      <xdr:rowOff>104775</xdr:rowOff>
    </xdr:to>
    <xdr:sp macro="" textlink="">
      <xdr:nvSpPr>
        <xdr:cNvPr id="2052" name="Text Box 254"/>
        <xdr:cNvSpPr txBox="1">
          <a:spLocks noChangeArrowheads="1"/>
        </xdr:cNvSpPr>
      </xdr:nvSpPr>
      <xdr:spPr bwMode="auto">
        <a:xfrm>
          <a:off x="285750" y="42357675"/>
          <a:ext cx="76200" cy="295275"/>
        </a:xfrm>
        <a:prstGeom prst="rect">
          <a:avLst/>
        </a:prstGeom>
        <a:noFill/>
        <a:ln w="9525">
          <a:noFill/>
          <a:miter lim="800000"/>
          <a:headEnd/>
          <a:tailEnd/>
        </a:ln>
      </xdr:spPr>
    </xdr:sp>
    <xdr:clientData/>
  </xdr:twoCellAnchor>
  <xdr:twoCellAnchor editAs="oneCell">
    <xdr:from>
      <xdr:col>1</xdr:col>
      <xdr:colOff>0</xdr:colOff>
      <xdr:row>149</xdr:row>
      <xdr:rowOff>0</xdr:rowOff>
    </xdr:from>
    <xdr:to>
      <xdr:col>1</xdr:col>
      <xdr:colOff>76200</xdr:colOff>
      <xdr:row>150</xdr:row>
      <xdr:rowOff>85725</xdr:rowOff>
    </xdr:to>
    <xdr:sp macro="" textlink="">
      <xdr:nvSpPr>
        <xdr:cNvPr id="2053" name="Text Box 382"/>
        <xdr:cNvSpPr txBox="1">
          <a:spLocks noChangeArrowheads="1"/>
        </xdr:cNvSpPr>
      </xdr:nvSpPr>
      <xdr:spPr bwMode="auto">
        <a:xfrm>
          <a:off x="285750" y="42357675"/>
          <a:ext cx="76200" cy="276225"/>
        </a:xfrm>
        <a:prstGeom prst="rect">
          <a:avLst/>
        </a:prstGeom>
        <a:noFill/>
        <a:ln w="9525">
          <a:noFill/>
          <a:miter lim="800000"/>
          <a:headEnd/>
          <a:tailEnd/>
        </a:ln>
      </xdr:spPr>
    </xdr:sp>
    <xdr:clientData/>
  </xdr:twoCellAnchor>
  <xdr:twoCellAnchor editAs="oneCell">
    <xdr:from>
      <xdr:col>1</xdr:col>
      <xdr:colOff>0</xdr:colOff>
      <xdr:row>149</xdr:row>
      <xdr:rowOff>0</xdr:rowOff>
    </xdr:from>
    <xdr:to>
      <xdr:col>1</xdr:col>
      <xdr:colOff>76200</xdr:colOff>
      <xdr:row>150</xdr:row>
      <xdr:rowOff>85725</xdr:rowOff>
    </xdr:to>
    <xdr:sp macro="" textlink="">
      <xdr:nvSpPr>
        <xdr:cNvPr id="2054" name="Text Box 383"/>
        <xdr:cNvSpPr txBox="1">
          <a:spLocks noChangeArrowheads="1"/>
        </xdr:cNvSpPr>
      </xdr:nvSpPr>
      <xdr:spPr bwMode="auto">
        <a:xfrm>
          <a:off x="285750" y="42357675"/>
          <a:ext cx="76200" cy="276225"/>
        </a:xfrm>
        <a:prstGeom prst="rect">
          <a:avLst/>
        </a:prstGeom>
        <a:noFill/>
        <a:ln w="9525">
          <a:noFill/>
          <a:miter lim="800000"/>
          <a:headEnd/>
          <a:tailEnd/>
        </a:ln>
      </xdr:spPr>
    </xdr:sp>
    <xdr:clientData/>
  </xdr:twoCellAnchor>
  <xdr:twoCellAnchor editAs="oneCell">
    <xdr:from>
      <xdr:col>1</xdr:col>
      <xdr:colOff>0</xdr:colOff>
      <xdr:row>149</xdr:row>
      <xdr:rowOff>0</xdr:rowOff>
    </xdr:from>
    <xdr:to>
      <xdr:col>1</xdr:col>
      <xdr:colOff>76200</xdr:colOff>
      <xdr:row>150</xdr:row>
      <xdr:rowOff>85725</xdr:rowOff>
    </xdr:to>
    <xdr:sp macro="" textlink="">
      <xdr:nvSpPr>
        <xdr:cNvPr id="2055" name="Text Box 384"/>
        <xdr:cNvSpPr txBox="1">
          <a:spLocks noChangeArrowheads="1"/>
        </xdr:cNvSpPr>
      </xdr:nvSpPr>
      <xdr:spPr bwMode="auto">
        <a:xfrm>
          <a:off x="285750" y="42357675"/>
          <a:ext cx="76200" cy="276225"/>
        </a:xfrm>
        <a:prstGeom prst="rect">
          <a:avLst/>
        </a:prstGeom>
        <a:noFill/>
        <a:ln w="9525">
          <a:noFill/>
          <a:miter lim="800000"/>
          <a:headEnd/>
          <a:tailEnd/>
        </a:ln>
      </xdr:spPr>
    </xdr:sp>
    <xdr:clientData/>
  </xdr:twoCellAnchor>
  <xdr:twoCellAnchor editAs="oneCell">
    <xdr:from>
      <xdr:col>1</xdr:col>
      <xdr:colOff>0</xdr:colOff>
      <xdr:row>149</xdr:row>
      <xdr:rowOff>0</xdr:rowOff>
    </xdr:from>
    <xdr:to>
      <xdr:col>1</xdr:col>
      <xdr:colOff>76200</xdr:colOff>
      <xdr:row>150</xdr:row>
      <xdr:rowOff>85725</xdr:rowOff>
    </xdr:to>
    <xdr:sp macro="" textlink="">
      <xdr:nvSpPr>
        <xdr:cNvPr id="2056" name="Text Box 385"/>
        <xdr:cNvSpPr txBox="1">
          <a:spLocks noChangeArrowheads="1"/>
        </xdr:cNvSpPr>
      </xdr:nvSpPr>
      <xdr:spPr bwMode="auto">
        <a:xfrm>
          <a:off x="285750" y="42357675"/>
          <a:ext cx="76200" cy="2762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20-%20Stanovanjska\Bojana\Zalnica\2012_09_03_ZalnicaLaskoPopisiInCene_1.Faza\2012_09_03_ZalnicaLaskoPopisiInCene_1.Faza\STROJNE_1.FAZA\Popisi%20ve&#382;ica%20la&#353;ko%20cene_STROJNE_1.FAZ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kapitulacija"/>
      <sheetName val="Rekapitulacija VODOVOD"/>
      <sheetName val="VODOVOD"/>
      <sheetName val="Rekapitulacija OGREVANJE"/>
      <sheetName val="OGREVANJE"/>
      <sheetName val="Rekapitulacija PREZRAČEVANJE"/>
      <sheetName val="PREZRAČEVANJE"/>
    </sheetNames>
    <sheetDataSet>
      <sheetData sheetId="0"/>
      <sheetData sheetId="1">
        <row r="32">
          <cell r="B32" t="str">
            <v>SKUPAJ (VODOVOD IN VERTIKALNA KANALIZACIJA)</v>
          </cell>
        </row>
      </sheetData>
      <sheetData sheetId="2"/>
      <sheetData sheetId="3">
        <row r="30">
          <cell r="B30" t="str">
            <v>SKUPAJ (OGREVANJE):</v>
          </cell>
        </row>
      </sheetData>
      <sheetData sheetId="4"/>
      <sheetData sheetId="5">
        <row r="26">
          <cell r="B26" t="str">
            <v>SKUPAJ (PREZRAČEVANJE):</v>
          </cell>
        </row>
      </sheetData>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3:F42"/>
  <sheetViews>
    <sheetView tabSelected="1" view="pageBreakPreview" zoomScaleNormal="100" workbookViewId="0">
      <selection activeCell="D39" sqref="D39"/>
    </sheetView>
  </sheetViews>
  <sheetFormatPr defaultRowHeight="12.75"/>
  <cols>
    <col min="1" max="1" width="5.7109375" customWidth="1"/>
    <col min="2" max="2" width="33.28515625" customWidth="1"/>
    <col min="3" max="3" width="6.7109375" customWidth="1"/>
    <col min="6" max="6" width="16.28515625" customWidth="1"/>
  </cols>
  <sheetData>
    <row r="3" spans="1:6">
      <c r="B3" s="554" t="s">
        <v>867</v>
      </c>
      <c r="C3" s="554"/>
      <c r="D3" s="554"/>
      <c r="E3" s="554"/>
      <c r="F3" s="554"/>
    </row>
    <row r="4" spans="1:6">
      <c r="B4" s="98"/>
    </row>
    <row r="6" spans="1:6">
      <c r="A6" s="61"/>
      <c r="B6" s="86"/>
      <c r="C6" s="65"/>
      <c r="D6" s="14"/>
      <c r="E6" s="15"/>
      <c r="F6" s="14"/>
    </row>
    <row r="7" spans="1:6">
      <c r="A7" s="34"/>
      <c r="B7" s="98" t="s">
        <v>823</v>
      </c>
      <c r="C7" s="23"/>
      <c r="D7" s="14"/>
      <c r="E7" s="15"/>
      <c r="F7" s="7"/>
    </row>
    <row r="8" spans="1:6">
      <c r="A8" s="34"/>
      <c r="C8" s="23"/>
      <c r="D8" s="14"/>
      <c r="E8" s="15"/>
      <c r="F8" s="7"/>
    </row>
    <row r="9" spans="1:6">
      <c r="A9" s="61" t="s">
        <v>688</v>
      </c>
      <c r="B9" s="86" t="s">
        <v>689</v>
      </c>
      <c r="C9" s="65" t="s">
        <v>825</v>
      </c>
      <c r="D9" s="14"/>
      <c r="E9" s="15"/>
      <c r="F9" s="14">
        <f ca="1">+'I. faza'!F245</f>
        <v>0</v>
      </c>
    </row>
    <row r="10" spans="1:6">
      <c r="A10" s="61" t="s">
        <v>690</v>
      </c>
      <c r="B10" s="86" t="s">
        <v>691</v>
      </c>
      <c r="C10" s="65" t="s">
        <v>825</v>
      </c>
      <c r="D10" s="14"/>
      <c r="E10" s="15"/>
      <c r="F10" s="14">
        <f ca="1">+'I. faza'!F401</f>
        <v>0</v>
      </c>
    </row>
    <row r="11" spans="1:6">
      <c r="A11" s="96" t="s">
        <v>824</v>
      </c>
      <c r="B11" s="105" t="s">
        <v>769</v>
      </c>
      <c r="C11" s="111" t="s">
        <v>825</v>
      </c>
      <c r="D11" s="30"/>
      <c r="E11" s="39"/>
      <c r="F11" s="30">
        <f ca="1">+'I. faza'!F465</f>
        <v>0</v>
      </c>
    </row>
    <row r="12" spans="1:6">
      <c r="A12" s="96" t="s">
        <v>868</v>
      </c>
      <c r="B12" s="13" t="s">
        <v>392</v>
      </c>
      <c r="C12" s="111" t="s">
        <v>825</v>
      </c>
      <c r="D12" s="30"/>
      <c r="E12" s="39"/>
      <c r="F12" s="30">
        <f ca="1">+'I. faza'!F576</f>
        <v>0</v>
      </c>
    </row>
    <row r="13" spans="1:6">
      <c r="A13" s="96" t="s">
        <v>869</v>
      </c>
      <c r="B13" s="13" t="s">
        <v>870</v>
      </c>
      <c r="C13" s="111" t="s">
        <v>825</v>
      </c>
      <c r="D13" s="30"/>
      <c r="E13" s="39"/>
      <c r="F13" s="30">
        <f ca="1">'Strojne '!F20</f>
        <v>0</v>
      </c>
    </row>
    <row r="14" spans="1:6">
      <c r="A14" s="96" t="s">
        <v>871</v>
      </c>
      <c r="B14" s="13" t="s">
        <v>872</v>
      </c>
      <c r="C14" s="111" t="s">
        <v>825</v>
      </c>
      <c r="D14" s="30"/>
      <c r="E14" s="39"/>
      <c r="F14" s="30">
        <f ca="1">Elektro!F166</f>
        <v>0</v>
      </c>
    </row>
    <row r="15" spans="1:6">
      <c r="A15" s="96" t="s">
        <v>874</v>
      </c>
      <c r="B15" s="105" t="s">
        <v>873</v>
      </c>
      <c r="C15" s="111" t="s">
        <v>825</v>
      </c>
      <c r="D15" s="30"/>
      <c r="E15" s="39"/>
      <c r="F15" s="30">
        <f ca="1">'not. oprema'!F88</f>
        <v>0</v>
      </c>
    </row>
    <row r="16" spans="1:6" ht="5.25" customHeight="1">
      <c r="A16" s="74"/>
      <c r="B16" s="99"/>
      <c r="C16" s="111"/>
      <c r="D16" s="46"/>
      <c r="E16" s="47"/>
      <c r="F16" s="46"/>
    </row>
    <row r="17" spans="1:6">
      <c r="A17" s="88"/>
      <c r="B17" s="539" t="s">
        <v>876</v>
      </c>
      <c r="C17" s="540" t="s">
        <v>825</v>
      </c>
      <c r="D17" s="541"/>
      <c r="E17" s="542"/>
      <c r="F17" s="541">
        <f>SUM(F9:F15)</f>
        <v>0</v>
      </c>
    </row>
    <row r="18" spans="1:6">
      <c r="A18" s="77"/>
      <c r="B18" s="13"/>
      <c r="C18" s="111"/>
      <c r="D18" s="30"/>
      <c r="E18" s="39"/>
      <c r="F18" s="30"/>
    </row>
    <row r="19" spans="1:6">
      <c r="A19" s="77"/>
      <c r="B19" s="13"/>
      <c r="C19" s="111"/>
      <c r="D19" s="30"/>
      <c r="E19" s="39"/>
      <c r="F19" s="30"/>
    </row>
    <row r="20" spans="1:6">
      <c r="A20" s="34"/>
      <c r="B20" s="98" t="s">
        <v>875</v>
      </c>
      <c r="C20" s="23"/>
      <c r="D20" s="14"/>
      <c r="E20" s="15"/>
      <c r="F20" s="7"/>
    </row>
    <row r="21" spans="1:6">
      <c r="A21" s="34"/>
      <c r="C21" s="23"/>
      <c r="D21" s="14"/>
      <c r="E21" s="15"/>
      <c r="F21" s="7"/>
    </row>
    <row r="22" spans="1:6">
      <c r="A22" s="96" t="s">
        <v>688</v>
      </c>
      <c r="B22" s="105" t="s">
        <v>689</v>
      </c>
      <c r="C22" s="26" t="s">
        <v>825</v>
      </c>
      <c r="D22" s="30"/>
      <c r="E22" s="39"/>
      <c r="F22" s="30">
        <f ca="1">+'II. faza'!F79</f>
        <v>0</v>
      </c>
    </row>
    <row r="23" spans="1:6">
      <c r="A23" s="61" t="s">
        <v>690</v>
      </c>
      <c r="B23" s="86" t="s">
        <v>691</v>
      </c>
      <c r="C23" s="65" t="s">
        <v>825</v>
      </c>
      <c r="D23" s="14"/>
      <c r="E23" s="15"/>
      <c r="F23" s="14">
        <f ca="1">+'II. faza'!F95</f>
        <v>0</v>
      </c>
    </row>
    <row r="24" spans="1:6">
      <c r="A24" s="96" t="s">
        <v>824</v>
      </c>
      <c r="B24" s="105" t="s">
        <v>769</v>
      </c>
      <c r="C24" s="65" t="s">
        <v>825</v>
      </c>
      <c r="D24" s="14"/>
      <c r="E24" s="15"/>
      <c r="F24" s="14">
        <f ca="1">+'II. faza'!F137</f>
        <v>0</v>
      </c>
    </row>
    <row r="25" spans="1:6">
      <c r="A25" s="96" t="s">
        <v>868</v>
      </c>
      <c r="B25" s="13" t="s">
        <v>392</v>
      </c>
      <c r="C25" s="111" t="s">
        <v>825</v>
      </c>
      <c r="D25" s="14"/>
      <c r="E25" s="15"/>
      <c r="F25" s="14">
        <f ca="1">+'II. faza'!F189</f>
        <v>0</v>
      </c>
    </row>
    <row r="26" spans="1:6" ht="6" customHeight="1">
      <c r="A26" s="74"/>
      <c r="B26" s="13"/>
      <c r="C26" s="111"/>
      <c r="D26" s="14"/>
      <c r="E26" s="15"/>
      <c r="F26" s="14"/>
    </row>
    <row r="27" spans="1:6">
      <c r="A27" s="100"/>
      <c r="B27" s="539" t="s">
        <v>877</v>
      </c>
      <c r="C27" s="540" t="s">
        <v>825</v>
      </c>
      <c r="D27" s="541"/>
      <c r="E27" s="542"/>
      <c r="F27" s="541">
        <f>SUM(F22:F25)</f>
        <v>0</v>
      </c>
    </row>
    <row r="28" spans="1:6">
      <c r="A28" s="103"/>
      <c r="C28" s="23"/>
      <c r="D28" s="14"/>
      <c r="E28" s="15"/>
      <c r="F28" s="14"/>
    </row>
    <row r="29" spans="1:6">
      <c r="A29" s="77"/>
      <c r="B29" s="1"/>
      <c r="C29" s="26"/>
      <c r="D29" s="30"/>
      <c r="E29" s="39"/>
      <c r="F29" s="30"/>
    </row>
    <row r="30" spans="1:6">
      <c r="A30" s="77"/>
      <c r="B30" s="1"/>
      <c r="C30" s="26"/>
      <c r="D30" s="30"/>
      <c r="E30" s="39"/>
      <c r="F30" s="30"/>
    </row>
    <row r="31" spans="1:6">
      <c r="A31" s="96"/>
      <c r="B31" s="105"/>
      <c r="C31" s="111"/>
      <c r="D31" s="30"/>
      <c r="E31" s="39"/>
      <c r="F31" s="30"/>
    </row>
    <row r="32" spans="1:6">
      <c r="A32" s="77"/>
      <c r="B32" s="105"/>
      <c r="C32" s="111"/>
      <c r="D32" s="30"/>
      <c r="E32" s="39"/>
      <c r="F32" s="30"/>
    </row>
    <row r="33" spans="1:6">
      <c r="A33" s="77"/>
      <c r="B33" s="105"/>
      <c r="C33" s="112"/>
      <c r="D33" s="30"/>
      <c r="E33" s="39"/>
      <c r="F33" s="30"/>
    </row>
    <row r="34" spans="1:6">
      <c r="A34" s="77"/>
      <c r="B34" s="13"/>
      <c r="C34" s="111"/>
      <c r="D34" s="30"/>
      <c r="E34" s="39"/>
      <c r="F34" s="30"/>
    </row>
    <row r="35" spans="1:6">
      <c r="A35" s="77"/>
      <c r="B35" s="55"/>
      <c r="C35" s="552"/>
      <c r="D35" s="81"/>
      <c r="E35" s="553"/>
      <c r="F35" s="81"/>
    </row>
    <row r="36" spans="1:6">
      <c r="A36" s="77"/>
      <c r="B36" s="1"/>
      <c r="C36" s="26"/>
      <c r="D36" s="30"/>
      <c r="E36" s="39"/>
      <c r="F36" s="30"/>
    </row>
    <row r="37" spans="1:6">
      <c r="A37" s="96"/>
      <c r="B37" s="105"/>
      <c r="C37" s="26"/>
      <c r="D37" s="30"/>
      <c r="E37" s="39"/>
      <c r="F37" s="30"/>
    </row>
    <row r="38" spans="1:6">
      <c r="A38" s="77"/>
      <c r="B38" s="105"/>
      <c r="C38" s="111"/>
      <c r="D38" s="30"/>
      <c r="E38" s="39"/>
      <c r="F38" s="30"/>
    </row>
    <row r="39" spans="1:6">
      <c r="A39" s="77"/>
      <c r="B39" s="105"/>
      <c r="C39" s="111"/>
      <c r="D39" s="30"/>
      <c r="E39" s="39"/>
      <c r="F39" s="30"/>
    </row>
    <row r="40" spans="1:6">
      <c r="A40" s="77"/>
      <c r="B40" s="105"/>
      <c r="C40" s="111"/>
      <c r="D40" s="30"/>
      <c r="E40" s="39"/>
      <c r="F40" s="30"/>
    </row>
    <row r="41" spans="1:6">
      <c r="A41" s="77"/>
      <c r="B41" s="105"/>
      <c r="C41" s="111"/>
      <c r="D41" s="30"/>
      <c r="E41" s="39"/>
      <c r="F41" s="30"/>
    </row>
    <row r="42" spans="1:6">
      <c r="A42" s="77"/>
      <c r="B42" s="13"/>
      <c r="C42" s="111"/>
      <c r="D42" s="30"/>
      <c r="E42" s="39"/>
      <c r="F42" s="30"/>
    </row>
  </sheetData>
  <mergeCells count="1">
    <mergeCell ref="B3:F3"/>
  </mergeCells>
  <phoneticPr fontId="55" type="noConversion"/>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sheetPr codeName="List7"/>
  <dimension ref="A2:J576"/>
  <sheetViews>
    <sheetView view="pageBreakPreview" topLeftCell="A535" zoomScaleNormal="100" workbookViewId="0">
      <selection activeCell="B374" sqref="B374"/>
    </sheetView>
  </sheetViews>
  <sheetFormatPr defaultRowHeight="12.75"/>
  <cols>
    <col min="1" max="1" width="7.28515625" style="34" customWidth="1"/>
    <col min="2" max="2" width="39" customWidth="1"/>
    <col min="3" max="3" width="6.7109375" style="23" customWidth="1"/>
    <col min="4" max="4" width="9" style="14" customWidth="1"/>
    <col min="5" max="5" width="8.85546875" style="15" customWidth="1"/>
    <col min="6" max="6" width="11.7109375" style="7" customWidth="1"/>
  </cols>
  <sheetData>
    <row r="2" spans="1:6" s="23" customFormat="1">
      <c r="A2" s="41" t="s">
        <v>494</v>
      </c>
      <c r="B2" s="59" t="s">
        <v>495</v>
      </c>
      <c r="C2" s="42" t="s">
        <v>496</v>
      </c>
      <c r="D2" s="43" t="s">
        <v>497</v>
      </c>
      <c r="E2" s="43" t="s">
        <v>498</v>
      </c>
      <c r="F2" s="44" t="s">
        <v>499</v>
      </c>
    </row>
    <row r="3" spans="1:6">
      <c r="B3" s="55"/>
      <c r="C3" s="26"/>
      <c r="D3" s="30"/>
      <c r="E3" s="39"/>
      <c r="F3" s="30"/>
    </row>
    <row r="4" spans="1:6">
      <c r="B4" s="69" t="s">
        <v>516</v>
      </c>
      <c r="C4" s="26"/>
      <c r="D4" s="30"/>
      <c r="E4" s="39"/>
      <c r="F4" s="30"/>
    </row>
    <row r="5" spans="1:6">
      <c r="B5" s="55"/>
      <c r="C5" s="26"/>
      <c r="D5" s="30"/>
      <c r="E5" s="39"/>
      <c r="F5" s="30"/>
    </row>
    <row r="6" spans="1:6">
      <c r="A6" s="93" t="s">
        <v>688</v>
      </c>
      <c r="B6" s="55" t="s">
        <v>689</v>
      </c>
      <c r="C6" s="26"/>
      <c r="D6" s="30"/>
      <c r="E6" s="39"/>
      <c r="F6" s="30"/>
    </row>
    <row r="7" spans="1:6">
      <c r="B7" s="55"/>
      <c r="C7" s="26"/>
      <c r="D7" s="30"/>
      <c r="E7" s="39"/>
      <c r="F7" s="30"/>
    </row>
    <row r="8" spans="1:6">
      <c r="A8" s="51" t="s">
        <v>471</v>
      </c>
      <c r="B8" s="52" t="s">
        <v>79</v>
      </c>
      <c r="C8" s="53"/>
      <c r="D8" s="46"/>
      <c r="E8" s="113" t="s">
        <v>451</v>
      </c>
      <c r="F8" s="48"/>
    </row>
    <row r="9" spans="1:6" ht="49.5" customHeight="1">
      <c r="A9" s="34" t="s">
        <v>452</v>
      </c>
      <c r="B9" s="64" t="s">
        <v>879</v>
      </c>
      <c r="C9" s="65" t="s">
        <v>544</v>
      </c>
      <c r="D9" s="14">
        <v>160</v>
      </c>
      <c r="F9" s="14">
        <f>+D9*E9</f>
        <v>0</v>
      </c>
    </row>
    <row r="11" spans="1:6" ht="53.25" customHeight="1">
      <c r="A11" s="34" t="s">
        <v>453</v>
      </c>
      <c r="B11" s="64" t="s">
        <v>881</v>
      </c>
      <c r="C11" s="65" t="s">
        <v>544</v>
      </c>
      <c r="D11" s="14">
        <v>820</v>
      </c>
      <c r="F11" s="14">
        <f>+D11*E11</f>
        <v>0</v>
      </c>
    </row>
    <row r="12" spans="1:6">
      <c r="B12" s="22"/>
    </row>
    <row r="13" spans="1:6" ht="25.5">
      <c r="A13" s="35" t="s">
        <v>461</v>
      </c>
      <c r="B13" s="543" t="s">
        <v>880</v>
      </c>
      <c r="C13" s="111" t="s">
        <v>545</v>
      </c>
      <c r="D13" s="30">
        <v>70</v>
      </c>
      <c r="E13" s="39"/>
      <c r="F13" s="30">
        <f>+D13*E13</f>
        <v>0</v>
      </c>
    </row>
    <row r="14" spans="1:6">
      <c r="A14" s="35"/>
      <c r="B14" s="543"/>
      <c r="C14" s="111"/>
      <c r="D14" s="30"/>
      <c r="E14" s="39"/>
      <c r="F14" s="30"/>
    </row>
    <row r="15" spans="1:6" ht="38.25">
      <c r="A15" s="36" t="s">
        <v>508</v>
      </c>
      <c r="B15" s="64" t="s">
        <v>518</v>
      </c>
      <c r="C15" s="65" t="s">
        <v>507</v>
      </c>
      <c r="D15" s="14">
        <v>1</v>
      </c>
      <c r="E15" s="116"/>
      <c r="F15" s="14">
        <f>+D15*E15</f>
        <v>0</v>
      </c>
    </row>
    <row r="16" spans="1:6">
      <c r="A16" s="36"/>
      <c r="B16" s="64"/>
      <c r="C16" s="65"/>
      <c r="E16" s="114"/>
      <c r="F16" s="14"/>
    </row>
    <row r="17" spans="1:6" ht="25.5">
      <c r="A17" s="36" t="s">
        <v>509</v>
      </c>
      <c r="B17" s="64" t="s">
        <v>884</v>
      </c>
      <c r="C17" s="65" t="s">
        <v>507</v>
      </c>
      <c r="D17" s="14">
        <v>1</v>
      </c>
      <c r="F17" s="14">
        <f>+D17*E17</f>
        <v>0</v>
      </c>
    </row>
    <row r="18" spans="1:6">
      <c r="A18" s="70"/>
      <c r="B18" s="71"/>
      <c r="C18" s="72"/>
      <c r="D18" s="30"/>
      <c r="E18" s="115"/>
      <c r="F18" s="9"/>
    </row>
    <row r="19" spans="1:6" ht="25.5">
      <c r="A19" s="66" t="s">
        <v>510</v>
      </c>
      <c r="B19" s="67" t="s">
        <v>519</v>
      </c>
      <c r="C19" s="68" t="s">
        <v>507</v>
      </c>
      <c r="D19" s="46">
        <v>1</v>
      </c>
      <c r="E19" s="47"/>
      <c r="F19" s="46">
        <f>+D19*E19</f>
        <v>0</v>
      </c>
    </row>
    <row r="20" spans="1:6">
      <c r="B20" s="49" t="s">
        <v>80</v>
      </c>
      <c r="C20" s="45"/>
      <c r="D20" s="46"/>
      <c r="E20" s="47"/>
      <c r="F20" s="46">
        <f>SUM(F9:F19)</f>
        <v>0</v>
      </c>
    </row>
    <row r="21" spans="1:6">
      <c r="A21" s="70"/>
      <c r="B21" s="71"/>
      <c r="C21" s="72"/>
      <c r="D21" s="30"/>
      <c r="E21" s="39"/>
      <c r="F21" s="9"/>
    </row>
    <row r="22" spans="1:6">
      <c r="A22" s="70"/>
      <c r="B22" s="71"/>
      <c r="C22" s="72"/>
      <c r="D22" s="30"/>
      <c r="E22" s="39"/>
      <c r="F22" s="9"/>
    </row>
    <row r="23" spans="1:6">
      <c r="A23" s="51" t="s">
        <v>470</v>
      </c>
      <c r="B23" s="52" t="s">
        <v>528</v>
      </c>
      <c r="C23" s="53"/>
      <c r="D23" s="46"/>
      <c r="E23" s="47"/>
      <c r="F23" s="48"/>
    </row>
    <row r="24" spans="1:6" s="2" customFormat="1" ht="14.25">
      <c r="A24" s="35" t="s">
        <v>454</v>
      </c>
      <c r="B24" s="60" t="s">
        <v>521</v>
      </c>
      <c r="C24" s="62" t="s">
        <v>545</v>
      </c>
      <c r="D24" s="4">
        <v>490.07</v>
      </c>
      <c r="E24" s="10"/>
      <c r="F24" s="14">
        <f>+D24*E24</f>
        <v>0</v>
      </c>
    </row>
    <row r="25" spans="1:6" s="2" customFormat="1">
      <c r="A25" s="35"/>
      <c r="C25" s="25"/>
      <c r="D25" s="4"/>
      <c r="E25" s="40"/>
    </row>
    <row r="26" spans="1:6" s="2" customFormat="1" ht="25.5">
      <c r="A26" s="35" t="s">
        <v>455</v>
      </c>
      <c r="B26" s="60" t="s">
        <v>846</v>
      </c>
      <c r="C26" s="62" t="s">
        <v>545</v>
      </c>
      <c r="D26" s="4">
        <v>14.18</v>
      </c>
      <c r="E26" s="117"/>
      <c r="F26" s="14">
        <f>+D26*E26</f>
        <v>0</v>
      </c>
    </row>
    <row r="27" spans="1:6" s="2" customFormat="1">
      <c r="A27" s="35"/>
      <c r="C27" s="25"/>
      <c r="D27" s="4"/>
      <c r="E27" s="40"/>
    </row>
    <row r="28" spans="1:6" s="2" customFormat="1" ht="38.25">
      <c r="A28" s="38" t="s">
        <v>456</v>
      </c>
      <c r="B28" s="60" t="s">
        <v>522</v>
      </c>
      <c r="C28" s="62" t="s">
        <v>545</v>
      </c>
      <c r="D28" s="4">
        <v>11.41</v>
      </c>
      <c r="E28" s="117"/>
      <c r="F28" s="14">
        <f>+D28*E28</f>
        <v>0</v>
      </c>
    </row>
    <row r="29" spans="1:6" s="2" customFormat="1">
      <c r="A29" s="35"/>
      <c r="C29" s="25"/>
      <c r="D29" s="4"/>
      <c r="E29" s="10"/>
      <c r="F29" s="6"/>
    </row>
    <row r="30" spans="1:6" s="2" customFormat="1" ht="25.5">
      <c r="A30" s="38" t="s">
        <v>459</v>
      </c>
      <c r="B30" s="60" t="s">
        <v>523</v>
      </c>
      <c r="C30" s="62" t="s">
        <v>544</v>
      </c>
      <c r="D30" s="4">
        <v>826</v>
      </c>
      <c r="E30" s="10"/>
      <c r="F30" s="14">
        <f>+D30*E30</f>
        <v>0</v>
      </c>
    </row>
    <row r="31" spans="1:6" s="2" customFormat="1">
      <c r="A31" s="35"/>
      <c r="C31" s="25"/>
      <c r="D31" s="4"/>
      <c r="E31" s="10"/>
      <c r="F31" s="6"/>
    </row>
    <row r="32" spans="1:6" s="2" customFormat="1" ht="38.25">
      <c r="A32" s="38" t="s">
        <v>476</v>
      </c>
      <c r="B32" s="60" t="s">
        <v>524</v>
      </c>
      <c r="C32" s="62" t="s">
        <v>545</v>
      </c>
      <c r="D32" s="4">
        <v>492.39</v>
      </c>
      <c r="E32" s="10"/>
      <c r="F32" s="14">
        <f>+D32*E32</f>
        <v>0</v>
      </c>
    </row>
    <row r="33" spans="1:6" s="2" customFormat="1">
      <c r="A33" s="35"/>
      <c r="C33" s="25"/>
      <c r="D33" s="4"/>
      <c r="E33" s="16"/>
      <c r="F33" s="7"/>
    </row>
    <row r="34" spans="1:6" ht="25.5" customHeight="1">
      <c r="A34" s="37" t="s">
        <v>460</v>
      </c>
      <c r="B34" s="60" t="s">
        <v>525</v>
      </c>
      <c r="C34" s="62" t="s">
        <v>544</v>
      </c>
      <c r="D34" s="14">
        <v>549</v>
      </c>
      <c r="E34" s="117"/>
      <c r="F34" s="14">
        <f>+D34*E34</f>
        <v>0</v>
      </c>
    </row>
    <row r="35" spans="1:6">
      <c r="B35" s="17"/>
      <c r="C35" s="24"/>
    </row>
    <row r="36" spans="1:6" s="2" customFormat="1" ht="25.5">
      <c r="A36" s="36" t="s">
        <v>503</v>
      </c>
      <c r="B36" s="60" t="s">
        <v>526</v>
      </c>
      <c r="C36" s="62" t="s">
        <v>545</v>
      </c>
      <c r="D36" s="4">
        <v>33.659999999999997</v>
      </c>
      <c r="E36" s="117"/>
      <c r="F36" s="14">
        <f>+D36*E36</f>
        <v>0</v>
      </c>
    </row>
    <row r="37" spans="1:6" s="2" customFormat="1">
      <c r="A37" s="35"/>
      <c r="C37" s="25"/>
      <c r="D37" s="4"/>
      <c r="E37" s="16"/>
      <c r="F37" s="15"/>
    </row>
    <row r="38" spans="1:6" s="2" customFormat="1" ht="38.25">
      <c r="A38" s="36" t="s">
        <v>504</v>
      </c>
      <c r="B38" s="60" t="s">
        <v>527</v>
      </c>
      <c r="C38" s="62" t="s">
        <v>545</v>
      </c>
      <c r="D38" s="4">
        <v>28.8</v>
      </c>
      <c r="E38" s="16"/>
      <c r="F38" s="14">
        <f>+D38*E38</f>
        <v>0</v>
      </c>
    </row>
    <row r="39" spans="1:6" s="2" customFormat="1">
      <c r="A39" s="36"/>
      <c r="B39" s="60"/>
      <c r="C39" s="29"/>
      <c r="D39" s="4"/>
      <c r="E39" s="16"/>
      <c r="F39" s="14"/>
    </row>
    <row r="40" spans="1:6" s="2" customFormat="1" ht="25.5">
      <c r="A40" s="36" t="s">
        <v>505</v>
      </c>
      <c r="B40" s="60" t="s">
        <v>538</v>
      </c>
      <c r="C40" s="62" t="s">
        <v>544</v>
      </c>
      <c r="D40" s="4">
        <v>625.16999999999996</v>
      </c>
      <c r="E40" s="16"/>
      <c r="F40" s="14">
        <f>+D40*E40</f>
        <v>0</v>
      </c>
    </row>
    <row r="41" spans="1:6" s="2" customFormat="1">
      <c r="A41" s="36"/>
      <c r="B41" s="60"/>
      <c r="C41" s="29"/>
      <c r="D41" s="4"/>
      <c r="E41" s="16"/>
      <c r="F41" s="14"/>
    </row>
    <row r="42" spans="1:6" s="2" customFormat="1" ht="25.5">
      <c r="A42" s="36" t="s">
        <v>529</v>
      </c>
      <c r="B42" s="60" t="s">
        <v>530</v>
      </c>
      <c r="C42" s="62" t="s">
        <v>493</v>
      </c>
      <c r="D42" s="4">
        <v>63.36</v>
      </c>
      <c r="E42" s="16"/>
      <c r="F42" s="14">
        <f>+D42*E42</f>
        <v>0</v>
      </c>
    </row>
    <row r="43" spans="1:6" s="2" customFormat="1">
      <c r="A43" s="36"/>
      <c r="B43" s="60"/>
      <c r="C43" s="29"/>
      <c r="D43" s="4"/>
      <c r="E43" s="16"/>
      <c r="F43" s="14"/>
    </row>
    <row r="44" spans="1:6" s="2" customFormat="1" ht="25.5">
      <c r="A44" s="36" t="s">
        <v>531</v>
      </c>
      <c r="B44" s="60" t="s">
        <v>530</v>
      </c>
      <c r="C44" s="62" t="s">
        <v>545</v>
      </c>
      <c r="D44" s="4">
        <v>64.72</v>
      </c>
      <c r="E44" s="16"/>
      <c r="F44" s="14">
        <f>+D44*E44</f>
        <v>0</v>
      </c>
    </row>
    <row r="45" spans="1:6" s="2" customFormat="1">
      <c r="A45" s="36"/>
      <c r="B45" s="60"/>
      <c r="C45" s="29"/>
      <c r="D45" s="4"/>
      <c r="E45" s="16"/>
      <c r="F45" s="14"/>
    </row>
    <row r="46" spans="1:6" s="2" customFormat="1" ht="38.25">
      <c r="A46" s="36" t="s">
        <v>532</v>
      </c>
      <c r="B46" s="60" t="s">
        <v>533</v>
      </c>
      <c r="C46" s="62" t="s">
        <v>545</v>
      </c>
      <c r="D46" s="4">
        <v>39.04</v>
      </c>
      <c r="E46" s="16"/>
      <c r="F46" s="14">
        <f>+D46*E46</f>
        <v>0</v>
      </c>
    </row>
    <row r="47" spans="1:6" s="2" customFormat="1">
      <c r="A47" s="36"/>
      <c r="B47" s="60"/>
      <c r="C47" s="29"/>
      <c r="D47" s="4"/>
      <c r="E47" s="16"/>
      <c r="F47" s="14"/>
    </row>
    <row r="48" spans="1:6" s="2" customFormat="1" ht="25.5">
      <c r="A48" s="36" t="s">
        <v>534</v>
      </c>
      <c r="B48" s="60" t="s">
        <v>535</v>
      </c>
      <c r="C48" s="62" t="s">
        <v>545</v>
      </c>
      <c r="D48" s="4">
        <v>19.72</v>
      </c>
      <c r="E48" s="16"/>
      <c r="F48" s="14">
        <f>+D48*E48</f>
        <v>0</v>
      </c>
    </row>
    <row r="49" spans="1:6" s="2" customFormat="1">
      <c r="A49" s="36"/>
      <c r="B49" s="60"/>
      <c r="C49" s="29"/>
      <c r="D49" s="4"/>
      <c r="E49" s="16"/>
      <c r="F49" s="14"/>
    </row>
    <row r="50" spans="1:6" s="2" customFormat="1" ht="51">
      <c r="A50" s="36" t="s">
        <v>536</v>
      </c>
      <c r="B50" s="60" t="s">
        <v>537</v>
      </c>
      <c r="C50" s="62" t="s">
        <v>545</v>
      </c>
      <c r="D50" s="4">
        <v>9.4600000000000009</v>
      </c>
      <c r="E50" s="16"/>
      <c r="F50" s="14">
        <f>+D50*E50</f>
        <v>0</v>
      </c>
    </row>
    <row r="51" spans="1:6" s="2" customFormat="1">
      <c r="A51" s="36"/>
      <c r="B51" s="60"/>
      <c r="C51" s="29"/>
      <c r="D51" s="4"/>
      <c r="E51" s="16"/>
      <c r="F51" s="14"/>
    </row>
    <row r="52" spans="1:6" s="2" customFormat="1" ht="25.5">
      <c r="A52" s="66" t="s">
        <v>539</v>
      </c>
      <c r="B52" s="63" t="s">
        <v>540</v>
      </c>
      <c r="C52" s="73" t="s">
        <v>545</v>
      </c>
      <c r="D52" s="50">
        <v>2.4900000000000002</v>
      </c>
      <c r="E52" s="56"/>
      <c r="F52" s="46">
        <f>+D52*E52</f>
        <v>0</v>
      </c>
    </row>
    <row r="53" spans="1:6" s="2" customFormat="1">
      <c r="A53" s="35"/>
      <c r="B53" s="49" t="s">
        <v>500</v>
      </c>
      <c r="C53" s="45"/>
      <c r="D53" s="46"/>
      <c r="E53" s="47"/>
      <c r="F53" s="46">
        <f>SUM(F24:F52)</f>
        <v>0</v>
      </c>
    </row>
    <row r="54" spans="1:6" s="2" customFormat="1">
      <c r="A54" s="35"/>
      <c r="C54" s="25"/>
    </row>
    <row r="55" spans="1:6" s="2" customFormat="1">
      <c r="A55" s="35"/>
      <c r="C55" s="25"/>
      <c r="D55" s="4"/>
      <c r="E55" s="10"/>
      <c r="F55" s="8"/>
    </row>
    <row r="56" spans="1:6">
      <c r="A56" s="51" t="s">
        <v>467</v>
      </c>
      <c r="B56" s="52" t="s">
        <v>541</v>
      </c>
      <c r="C56" s="53"/>
      <c r="D56" s="46"/>
      <c r="E56" s="47"/>
      <c r="F56" s="54"/>
    </row>
    <row r="57" spans="1:6" s="2" customFormat="1" ht="25.5">
      <c r="A57" s="35" t="s">
        <v>457</v>
      </c>
      <c r="B57" s="60" t="s">
        <v>542</v>
      </c>
      <c r="C57" s="62" t="s">
        <v>544</v>
      </c>
      <c r="D57" s="4">
        <v>48.2</v>
      </c>
      <c r="E57" s="117"/>
      <c r="F57" s="14">
        <f>+D57*E57</f>
        <v>0</v>
      </c>
    </row>
    <row r="58" spans="1:6">
      <c r="B58" t="s">
        <v>451</v>
      </c>
      <c r="E58" s="117"/>
      <c r="F58" s="6"/>
    </row>
    <row r="59" spans="1:6" ht="25.5">
      <c r="A59" s="34" t="s">
        <v>462</v>
      </c>
      <c r="B59" s="60" t="s">
        <v>543</v>
      </c>
      <c r="C59" s="62" t="s">
        <v>544</v>
      </c>
      <c r="D59" s="14">
        <v>68.58</v>
      </c>
      <c r="E59" s="117"/>
      <c r="F59" s="14">
        <f>+D59*E59</f>
        <v>0</v>
      </c>
    </row>
    <row r="60" spans="1:6">
      <c r="E60" s="117"/>
      <c r="F60" s="6"/>
    </row>
    <row r="61" spans="1:6" s="2" customFormat="1" ht="38.25">
      <c r="A61" s="35" t="s">
        <v>463</v>
      </c>
      <c r="B61" s="60" t="s">
        <v>546</v>
      </c>
      <c r="C61" s="62" t="s">
        <v>544</v>
      </c>
      <c r="D61" s="14">
        <v>25.81</v>
      </c>
      <c r="E61" s="117"/>
      <c r="F61" s="14">
        <f>+D61*E61</f>
        <v>0</v>
      </c>
    </row>
    <row r="62" spans="1:6" s="2" customFormat="1">
      <c r="A62" s="35"/>
      <c r="C62" s="25"/>
      <c r="D62" s="4"/>
      <c r="E62" s="117"/>
      <c r="F62" s="8"/>
    </row>
    <row r="63" spans="1:6" ht="38.25">
      <c r="A63" s="34" t="s">
        <v>477</v>
      </c>
      <c r="B63" s="60" t="s">
        <v>547</v>
      </c>
      <c r="C63" s="62" t="s">
        <v>544</v>
      </c>
      <c r="D63" s="14">
        <v>481.15</v>
      </c>
      <c r="E63" s="117"/>
      <c r="F63" s="14">
        <f>+D63*E63</f>
        <v>0</v>
      </c>
    </row>
    <row r="64" spans="1:6">
      <c r="B64" s="60"/>
      <c r="C64" s="62"/>
      <c r="E64" s="117"/>
      <c r="F64" s="14"/>
    </row>
    <row r="65" spans="1:6" ht="38.25">
      <c r="A65" s="61" t="s">
        <v>483</v>
      </c>
      <c r="B65" s="60" t="s">
        <v>548</v>
      </c>
      <c r="C65" s="62" t="s">
        <v>544</v>
      </c>
      <c r="D65" s="14">
        <v>907.51</v>
      </c>
      <c r="E65" s="117"/>
      <c r="F65" s="14">
        <f>+D65*E65</f>
        <v>0</v>
      </c>
    </row>
    <row r="66" spans="1:6">
      <c r="B66" s="60"/>
      <c r="C66" s="62"/>
      <c r="E66" s="16"/>
      <c r="F66" s="14"/>
    </row>
    <row r="67" spans="1:6" ht="38.25">
      <c r="A67" s="61" t="s">
        <v>549</v>
      </c>
      <c r="B67" s="60" t="s">
        <v>550</v>
      </c>
      <c r="C67" s="62" t="s">
        <v>544</v>
      </c>
      <c r="D67" s="14">
        <v>95.66</v>
      </c>
      <c r="E67" s="117"/>
      <c r="F67" s="14">
        <f>+D67*E67</f>
        <v>0</v>
      </c>
    </row>
    <row r="68" spans="1:6">
      <c r="B68" s="60"/>
      <c r="C68" s="62"/>
      <c r="E68" s="117"/>
      <c r="F68" s="14"/>
    </row>
    <row r="69" spans="1:6" ht="51">
      <c r="A69" s="61" t="s">
        <v>551</v>
      </c>
      <c r="B69" s="60" t="s">
        <v>552</v>
      </c>
      <c r="C69" s="62" t="s">
        <v>544</v>
      </c>
      <c r="D69" s="14">
        <v>200.86</v>
      </c>
      <c r="E69" s="117"/>
      <c r="F69" s="14">
        <f>+D69*E69</f>
        <v>0</v>
      </c>
    </row>
    <row r="70" spans="1:6">
      <c r="B70" s="60"/>
      <c r="C70" s="62"/>
      <c r="E70" s="117"/>
      <c r="F70" s="14"/>
    </row>
    <row r="71" spans="1:6" ht="25.5">
      <c r="A71" s="61" t="s">
        <v>553</v>
      </c>
      <c r="B71" s="60" t="s">
        <v>556</v>
      </c>
      <c r="C71" s="62" t="s">
        <v>492</v>
      </c>
      <c r="D71" s="14">
        <v>63</v>
      </c>
      <c r="E71" s="117"/>
      <c r="F71" s="14">
        <f>+D71*E71</f>
        <v>0</v>
      </c>
    </row>
    <row r="72" spans="1:6">
      <c r="B72" s="60"/>
      <c r="C72" s="62"/>
      <c r="E72" s="117"/>
      <c r="F72" s="14"/>
    </row>
    <row r="73" spans="1:6" ht="38.25">
      <c r="A73" s="61" t="s">
        <v>554</v>
      </c>
      <c r="B73" s="60" t="s">
        <v>555</v>
      </c>
      <c r="C73" s="62" t="s">
        <v>492</v>
      </c>
      <c r="D73" s="14">
        <v>1</v>
      </c>
      <c r="E73" s="117"/>
      <c r="F73" s="14">
        <f>+D73*E73</f>
        <v>0</v>
      </c>
    </row>
    <row r="74" spans="1:6">
      <c r="A74" s="61"/>
      <c r="B74" s="60"/>
      <c r="C74" s="62"/>
      <c r="E74" s="16"/>
      <c r="F74" s="14"/>
    </row>
    <row r="75" spans="1:6" ht="38.25">
      <c r="A75" s="61" t="s">
        <v>557</v>
      </c>
      <c r="B75" s="60" t="s">
        <v>558</v>
      </c>
      <c r="C75" s="62" t="s">
        <v>492</v>
      </c>
      <c r="D75" s="14">
        <v>1</v>
      </c>
      <c r="E75" s="117"/>
      <c r="F75" s="14">
        <f>+D75*E75</f>
        <v>0</v>
      </c>
    </row>
    <row r="76" spans="1:6">
      <c r="A76" s="61"/>
      <c r="B76" s="60"/>
      <c r="C76" s="62"/>
      <c r="E76" s="16"/>
      <c r="F76" s="14"/>
    </row>
    <row r="77" spans="1:6" ht="51">
      <c r="A77" s="61" t="s">
        <v>559</v>
      </c>
      <c r="B77" s="60" t="s">
        <v>560</v>
      </c>
      <c r="C77" s="62" t="s">
        <v>544</v>
      </c>
      <c r="D77" s="14">
        <v>15.17</v>
      </c>
      <c r="E77" s="117"/>
      <c r="F77" s="14">
        <f>+D77*E77</f>
        <v>0</v>
      </c>
    </row>
    <row r="78" spans="1:6">
      <c r="A78" s="61"/>
      <c r="B78" s="60"/>
      <c r="C78" s="62"/>
      <c r="E78" s="16"/>
      <c r="F78" s="14"/>
    </row>
    <row r="79" spans="1:6" ht="25.5">
      <c r="A79" s="61" t="s">
        <v>561</v>
      </c>
      <c r="B79" s="60" t="s">
        <v>562</v>
      </c>
      <c r="C79" s="62" t="s">
        <v>544</v>
      </c>
      <c r="D79" s="14">
        <v>218.4</v>
      </c>
      <c r="E79" s="118"/>
      <c r="F79" s="14">
        <f>+D79*E79</f>
        <v>0</v>
      </c>
    </row>
    <row r="80" spans="1:6">
      <c r="A80" s="61"/>
      <c r="B80" s="60"/>
      <c r="C80" s="62"/>
      <c r="E80" s="16"/>
      <c r="F80" s="14"/>
    </row>
    <row r="81" spans="1:6" ht="25.5">
      <c r="A81" s="61" t="s">
        <v>563</v>
      </c>
      <c r="B81" s="60" t="s">
        <v>565</v>
      </c>
      <c r="C81" s="62" t="s">
        <v>544</v>
      </c>
      <c r="D81" s="14">
        <v>230.55</v>
      </c>
      <c r="E81" s="118"/>
      <c r="F81" s="14">
        <f>+D81*E81</f>
        <v>0</v>
      </c>
    </row>
    <row r="82" spans="1:6">
      <c r="A82" s="61"/>
      <c r="B82" s="60"/>
      <c r="C82" s="62"/>
      <c r="E82" s="16"/>
      <c r="F82" s="14"/>
    </row>
    <row r="83" spans="1:6" ht="15.75" customHeight="1">
      <c r="A83" s="61" t="s">
        <v>564</v>
      </c>
      <c r="B83" s="60" t="s">
        <v>566</v>
      </c>
      <c r="C83" s="62" t="s">
        <v>544</v>
      </c>
      <c r="D83" s="14">
        <v>64.8</v>
      </c>
      <c r="E83" s="118"/>
      <c r="F83" s="14">
        <f>+D83*E83</f>
        <v>0</v>
      </c>
    </row>
    <row r="84" spans="1:6">
      <c r="A84" s="61"/>
      <c r="B84" s="60"/>
      <c r="C84" s="62"/>
      <c r="E84" s="16"/>
      <c r="F84" s="14"/>
    </row>
    <row r="85" spans="1:6" ht="38.25">
      <c r="A85" s="61" t="s">
        <v>567</v>
      </c>
      <c r="B85" s="60" t="s">
        <v>568</v>
      </c>
      <c r="C85" s="62" t="s">
        <v>492</v>
      </c>
      <c r="D85" s="14">
        <v>31.5</v>
      </c>
      <c r="E85" s="118"/>
      <c r="F85" s="14">
        <f>+D85*E85</f>
        <v>0</v>
      </c>
    </row>
    <row r="86" spans="1:6">
      <c r="A86" s="61"/>
      <c r="B86" s="60"/>
      <c r="C86" s="62"/>
      <c r="E86" s="118"/>
      <c r="F86" s="14"/>
    </row>
    <row r="87" spans="1:6" ht="25.5">
      <c r="A87" s="61" t="s">
        <v>569</v>
      </c>
      <c r="B87" s="60" t="s">
        <v>570</v>
      </c>
      <c r="C87" s="62" t="s">
        <v>501</v>
      </c>
      <c r="D87" s="14">
        <v>71.2</v>
      </c>
      <c r="E87" s="118"/>
      <c r="F87" s="14">
        <f>+D87*E87</f>
        <v>0</v>
      </c>
    </row>
    <row r="88" spans="1:6">
      <c r="A88" s="61"/>
      <c r="B88" s="60"/>
      <c r="C88" s="62"/>
      <c r="E88" s="16"/>
      <c r="F88" s="14"/>
    </row>
    <row r="89" spans="1:6" ht="25.5">
      <c r="A89" s="61" t="s">
        <v>571</v>
      </c>
      <c r="B89" s="60" t="s">
        <v>572</v>
      </c>
      <c r="C89" s="62" t="s">
        <v>544</v>
      </c>
      <c r="D89" s="14">
        <v>20.420000000000002</v>
      </c>
      <c r="E89" s="118"/>
      <c r="F89" s="14">
        <f>+D89*E89</f>
        <v>0</v>
      </c>
    </row>
    <row r="90" spans="1:6">
      <c r="A90" s="61"/>
      <c r="B90" s="60"/>
      <c r="C90" s="62"/>
      <c r="E90" s="16"/>
      <c r="F90" s="14"/>
    </row>
    <row r="91" spans="1:6" ht="25.5">
      <c r="A91" s="61" t="s">
        <v>573</v>
      </c>
      <c r="B91" s="60" t="s">
        <v>574</v>
      </c>
      <c r="C91" s="62" t="s">
        <v>544</v>
      </c>
      <c r="D91" s="14">
        <v>28.72</v>
      </c>
      <c r="E91" s="118"/>
      <c r="F91" s="14">
        <f>+D91*E91</f>
        <v>0</v>
      </c>
    </row>
    <row r="92" spans="1:6">
      <c r="A92" s="61"/>
      <c r="B92" s="60"/>
      <c r="C92" s="62"/>
      <c r="E92" s="16"/>
      <c r="F92" s="14"/>
    </row>
    <row r="93" spans="1:6" ht="38.25">
      <c r="A93" s="74" t="s">
        <v>575</v>
      </c>
      <c r="B93" s="63" t="s">
        <v>576</v>
      </c>
      <c r="C93" s="73" t="s">
        <v>501</v>
      </c>
      <c r="D93" s="46">
        <v>165.88</v>
      </c>
      <c r="E93" s="119"/>
      <c r="F93" s="46">
        <f>+D93*E93</f>
        <v>0</v>
      </c>
    </row>
    <row r="94" spans="1:6">
      <c r="B94" s="49" t="s">
        <v>577</v>
      </c>
      <c r="C94" s="45"/>
      <c r="D94" s="46"/>
      <c r="E94" s="47"/>
      <c r="F94" s="46">
        <f>SUM(F57:F93)</f>
        <v>0</v>
      </c>
    </row>
    <row r="95" spans="1:6">
      <c r="B95" s="55"/>
      <c r="C95" s="26"/>
      <c r="D95" s="30"/>
      <c r="E95" s="39"/>
      <c r="F95" s="30"/>
    </row>
    <row r="96" spans="1:6">
      <c r="B96" s="1"/>
      <c r="C96" s="26"/>
      <c r="D96" s="30"/>
      <c r="E96" s="39"/>
      <c r="F96" s="9"/>
    </row>
    <row r="97" spans="1:6">
      <c r="A97" s="51" t="s">
        <v>469</v>
      </c>
      <c r="B97" s="52" t="s">
        <v>621</v>
      </c>
      <c r="C97" s="53"/>
      <c r="D97" s="46"/>
      <c r="E97" s="47"/>
      <c r="F97" s="54"/>
    </row>
    <row r="98" spans="1:6" s="2" customFormat="1" ht="39.75">
      <c r="A98" s="35" t="s">
        <v>478</v>
      </c>
      <c r="B98" s="60" t="s">
        <v>578</v>
      </c>
      <c r="C98" s="62" t="s">
        <v>545</v>
      </c>
      <c r="D98" s="4">
        <v>44.2</v>
      </c>
      <c r="E98" s="117"/>
      <c r="F98" s="14">
        <f>+D98*E98</f>
        <v>0</v>
      </c>
    </row>
    <row r="99" spans="1:6" s="13" customFormat="1">
      <c r="A99" s="36"/>
      <c r="C99" s="27"/>
      <c r="D99" s="11"/>
      <c r="E99" s="31"/>
      <c r="F99" s="12"/>
    </row>
    <row r="100" spans="1:6" s="2" customFormat="1" ht="41.25" customHeight="1">
      <c r="A100" s="35" t="s">
        <v>484</v>
      </c>
      <c r="B100" s="60" t="s">
        <v>579</v>
      </c>
      <c r="C100" s="62" t="s">
        <v>545</v>
      </c>
      <c r="D100" s="4">
        <v>148.94999999999999</v>
      </c>
      <c r="E100" s="117"/>
      <c r="F100" s="14">
        <f>+D100*E100</f>
        <v>0</v>
      </c>
    </row>
    <row r="101" spans="1:6" s="2" customFormat="1">
      <c r="A101" s="35"/>
      <c r="B101" s="5"/>
      <c r="C101" s="25"/>
      <c r="D101" s="4"/>
      <c r="E101" s="15"/>
      <c r="F101" s="6"/>
    </row>
    <row r="102" spans="1:6" ht="54.75" customHeight="1">
      <c r="A102" s="34" t="s">
        <v>458</v>
      </c>
      <c r="B102" s="75" t="s">
        <v>580</v>
      </c>
      <c r="C102" s="62" t="s">
        <v>545</v>
      </c>
      <c r="D102" s="4">
        <v>48.82</v>
      </c>
      <c r="E102" s="117"/>
      <c r="F102" s="14">
        <f>+D102*E102</f>
        <v>0</v>
      </c>
    </row>
    <row r="103" spans="1:6">
      <c r="F103" s="8"/>
    </row>
    <row r="104" spans="1:6" s="2" customFormat="1" ht="39.75">
      <c r="A104" s="35" t="s">
        <v>466</v>
      </c>
      <c r="B104" s="75" t="s">
        <v>585</v>
      </c>
      <c r="C104" s="62" t="s">
        <v>545</v>
      </c>
      <c r="D104" s="4">
        <v>2.13</v>
      </c>
      <c r="E104" s="117"/>
      <c r="F104" s="14">
        <f>+D104*E104</f>
        <v>0</v>
      </c>
    </row>
    <row r="105" spans="1:6" s="2" customFormat="1">
      <c r="A105" s="35"/>
      <c r="B105" s="75"/>
      <c r="C105" s="62"/>
      <c r="D105" s="4"/>
      <c r="E105" s="16"/>
      <c r="F105" s="14"/>
    </row>
    <row r="106" spans="1:6" s="2" customFormat="1" ht="25.5">
      <c r="A106" s="35" t="s">
        <v>479</v>
      </c>
      <c r="B106" s="75" t="s">
        <v>581</v>
      </c>
      <c r="C106" s="62" t="s">
        <v>544</v>
      </c>
      <c r="D106" s="4">
        <v>45</v>
      </c>
      <c r="E106" s="117"/>
      <c r="F106" s="14">
        <f>+D106*E106</f>
        <v>0</v>
      </c>
    </row>
    <row r="107" spans="1:6" s="2" customFormat="1">
      <c r="A107" s="35"/>
      <c r="B107" s="5"/>
      <c r="C107" s="25"/>
      <c r="D107" s="4"/>
      <c r="E107" s="15"/>
      <c r="F107" s="6"/>
    </row>
    <row r="108" spans="1:6" s="2" customFormat="1" ht="39.75">
      <c r="A108" s="61" t="s">
        <v>582</v>
      </c>
      <c r="B108" s="75" t="s">
        <v>584</v>
      </c>
      <c r="C108" s="62" t="s">
        <v>545</v>
      </c>
      <c r="D108" s="4">
        <v>188.6</v>
      </c>
      <c r="E108" s="117"/>
      <c r="F108" s="14">
        <f>+D108*E108</f>
        <v>0</v>
      </c>
    </row>
    <row r="109" spans="1:6" s="2" customFormat="1">
      <c r="A109" s="35"/>
      <c r="C109" s="25"/>
    </row>
    <row r="110" spans="1:6" s="2" customFormat="1" ht="39.75">
      <c r="A110" s="61" t="s">
        <v>583</v>
      </c>
      <c r="B110" s="75" t="s">
        <v>586</v>
      </c>
      <c r="C110" s="62" t="s">
        <v>545</v>
      </c>
      <c r="D110" s="4">
        <v>78.900000000000006</v>
      </c>
      <c r="E110" s="117"/>
      <c r="F110" s="14">
        <f>+D110*E110</f>
        <v>0</v>
      </c>
    </row>
    <row r="111" spans="1:6" s="2" customFormat="1">
      <c r="A111" s="35"/>
      <c r="C111" s="25"/>
    </row>
    <row r="112" spans="1:6" s="2" customFormat="1" ht="14.25" customHeight="1">
      <c r="A112" s="36" t="s">
        <v>587</v>
      </c>
      <c r="B112" s="75" t="s">
        <v>588</v>
      </c>
      <c r="C112" s="62" t="s">
        <v>544</v>
      </c>
      <c r="D112" s="4">
        <v>249.12</v>
      </c>
      <c r="E112" s="117"/>
      <c r="F112" s="14">
        <f>+D112*E112</f>
        <v>0</v>
      </c>
    </row>
    <row r="113" spans="1:6" s="2" customFormat="1">
      <c r="A113" s="35"/>
      <c r="C113" s="25"/>
    </row>
    <row r="114" spans="1:6" s="2" customFormat="1" ht="39.75">
      <c r="A114" s="36" t="s">
        <v>589</v>
      </c>
      <c r="B114" s="75" t="s">
        <v>590</v>
      </c>
      <c r="C114" s="62" t="s">
        <v>545</v>
      </c>
      <c r="D114" s="4">
        <v>6.17</v>
      </c>
      <c r="E114" s="117"/>
      <c r="F114" s="14">
        <f>+D114*E114</f>
        <v>0</v>
      </c>
    </row>
    <row r="115" spans="1:6" s="2" customFormat="1">
      <c r="A115" s="36"/>
      <c r="B115" s="75"/>
      <c r="C115" s="62"/>
      <c r="D115" s="4"/>
      <c r="E115" s="16"/>
      <c r="F115" s="14"/>
    </row>
    <row r="116" spans="1:6" s="2" customFormat="1" ht="24.75" customHeight="1">
      <c r="A116" s="36" t="s">
        <v>591</v>
      </c>
      <c r="B116" s="75" t="s">
        <v>592</v>
      </c>
      <c r="C116" s="62" t="s">
        <v>544</v>
      </c>
      <c r="D116" s="4">
        <v>37.94</v>
      </c>
      <c r="E116" s="117"/>
      <c r="F116" s="14">
        <f>+D116*E116</f>
        <v>0</v>
      </c>
    </row>
    <row r="117" spans="1:6" s="2" customFormat="1">
      <c r="A117" s="36"/>
      <c r="B117" s="75"/>
      <c r="C117" s="62"/>
      <c r="D117" s="4"/>
      <c r="E117" s="16"/>
      <c r="F117" s="14"/>
    </row>
    <row r="118" spans="1:6" s="2" customFormat="1" ht="39.75">
      <c r="A118" s="36" t="s">
        <v>593</v>
      </c>
      <c r="B118" s="75" t="s">
        <v>594</v>
      </c>
      <c r="C118" s="62" t="s">
        <v>545</v>
      </c>
      <c r="D118" s="4">
        <v>8.66</v>
      </c>
      <c r="E118" s="117"/>
      <c r="F118" s="14">
        <f>+D118*E118</f>
        <v>0</v>
      </c>
    </row>
    <row r="119" spans="1:6" s="417" customFormat="1" ht="25.5">
      <c r="A119" s="433"/>
      <c r="B119" s="431" t="s">
        <v>3</v>
      </c>
      <c r="C119" s="413"/>
      <c r="D119" s="470"/>
      <c r="E119" s="421"/>
      <c r="F119" s="470"/>
    </row>
    <row r="120" spans="1:6" s="2" customFormat="1">
      <c r="A120" s="36"/>
      <c r="B120" s="75"/>
      <c r="C120" s="62"/>
      <c r="D120" s="4"/>
      <c r="E120" s="16"/>
      <c r="F120" s="14"/>
    </row>
    <row r="121" spans="1:6" s="2" customFormat="1" ht="25.5">
      <c r="A121" s="36" t="s">
        <v>595</v>
      </c>
      <c r="B121" s="75" t="s">
        <v>596</v>
      </c>
      <c r="C121" s="62" t="s">
        <v>544</v>
      </c>
      <c r="D121" s="4">
        <v>61.74</v>
      </c>
      <c r="E121" s="117"/>
      <c r="F121" s="14">
        <f>+D121*E121</f>
        <v>0</v>
      </c>
    </row>
    <row r="122" spans="1:6" s="2" customFormat="1">
      <c r="A122" s="36"/>
      <c r="B122" s="75"/>
      <c r="C122" s="62"/>
      <c r="D122" s="4"/>
      <c r="E122" s="16"/>
      <c r="F122" s="14"/>
    </row>
    <row r="123" spans="1:6" s="2" customFormat="1">
      <c r="A123" s="36" t="s">
        <v>597</v>
      </c>
      <c r="B123" s="75" t="s">
        <v>598</v>
      </c>
      <c r="C123" s="62" t="s">
        <v>501</v>
      </c>
      <c r="D123" s="4">
        <v>12.13</v>
      </c>
      <c r="E123" s="117"/>
      <c r="F123" s="14">
        <f>+D123*E123</f>
        <v>0</v>
      </c>
    </row>
    <row r="124" spans="1:6" s="2" customFormat="1">
      <c r="A124" s="35"/>
      <c r="C124" s="25"/>
    </row>
    <row r="125" spans="1:6" s="2" customFormat="1" ht="15.75" customHeight="1">
      <c r="A125" s="36" t="s">
        <v>599</v>
      </c>
      <c r="B125" s="120" t="s">
        <v>882</v>
      </c>
      <c r="C125" s="62" t="s">
        <v>492</v>
      </c>
      <c r="D125" s="4">
        <v>1</v>
      </c>
      <c r="E125" s="16"/>
      <c r="F125" s="14">
        <f>+D125*E125</f>
        <v>0</v>
      </c>
    </row>
    <row r="126" spans="1:6" s="2" customFormat="1">
      <c r="A126" s="36"/>
      <c r="B126" s="75"/>
      <c r="C126" s="62"/>
      <c r="D126" s="4"/>
      <c r="E126" s="16"/>
      <c r="F126" s="14"/>
    </row>
    <row r="127" spans="1:6" s="2" customFormat="1" ht="39.75">
      <c r="A127" s="36" t="s">
        <v>600</v>
      </c>
      <c r="B127" s="75" t="s">
        <v>601</v>
      </c>
      <c r="C127" s="62" t="s">
        <v>545</v>
      </c>
      <c r="D127" s="4">
        <v>0.82</v>
      </c>
      <c r="E127" s="117"/>
      <c r="F127" s="14">
        <f>+D127*E127</f>
        <v>0</v>
      </c>
    </row>
    <row r="128" spans="1:6" s="2" customFormat="1">
      <c r="A128" s="36"/>
      <c r="B128" s="75"/>
      <c r="C128" s="62"/>
      <c r="D128" s="4"/>
      <c r="E128" s="16"/>
      <c r="F128" s="14"/>
    </row>
    <row r="129" spans="1:6" s="2" customFormat="1" ht="39.75">
      <c r="A129" s="36" t="s">
        <v>602</v>
      </c>
      <c r="B129" s="75" t="s">
        <v>603</v>
      </c>
      <c r="C129" s="62" t="s">
        <v>545</v>
      </c>
      <c r="D129" s="4">
        <v>5.1100000000000003</v>
      </c>
      <c r="E129" s="117"/>
      <c r="F129" s="14">
        <f>+D129*E129</f>
        <v>0</v>
      </c>
    </row>
    <row r="130" spans="1:6" s="2" customFormat="1">
      <c r="A130" s="36"/>
      <c r="B130" s="75"/>
      <c r="C130" s="62"/>
      <c r="D130" s="4"/>
      <c r="E130" s="16"/>
      <c r="F130" s="14"/>
    </row>
    <row r="131" spans="1:6" s="2" customFormat="1" ht="52.5" customHeight="1">
      <c r="A131" s="36" t="s">
        <v>604</v>
      </c>
      <c r="B131" s="75" t="s">
        <v>605</v>
      </c>
      <c r="C131" s="62" t="s">
        <v>545</v>
      </c>
      <c r="D131" s="4">
        <v>30.07</v>
      </c>
      <c r="E131" s="117"/>
      <c r="F131" s="14">
        <f>+D131*E131</f>
        <v>0</v>
      </c>
    </row>
    <row r="132" spans="1:6" s="2" customFormat="1">
      <c r="A132" s="36"/>
      <c r="B132" s="75"/>
      <c r="C132" s="62"/>
      <c r="D132" s="4"/>
      <c r="E132" s="16"/>
      <c r="F132" s="14"/>
    </row>
    <row r="133" spans="1:6" s="2" customFormat="1" ht="14.25">
      <c r="A133" s="36" t="s">
        <v>606</v>
      </c>
      <c r="B133" s="75" t="s">
        <v>607</v>
      </c>
      <c r="C133" s="62" t="s">
        <v>544</v>
      </c>
      <c r="D133" s="4">
        <v>250.55</v>
      </c>
      <c r="E133" s="117"/>
      <c r="F133" s="14">
        <f>+D133*E133</f>
        <v>0</v>
      </c>
    </row>
    <row r="134" spans="1:6" s="417" customFormat="1" ht="25.5">
      <c r="A134" s="433"/>
      <c r="B134" s="431" t="s">
        <v>3</v>
      </c>
      <c r="C134" s="413"/>
      <c r="D134" s="470"/>
      <c r="E134" s="421"/>
      <c r="F134" s="470"/>
    </row>
    <row r="135" spans="1:6" s="2" customFormat="1">
      <c r="A135" s="36"/>
      <c r="B135" s="75"/>
      <c r="C135" s="62"/>
      <c r="D135" s="4"/>
      <c r="E135" s="16"/>
      <c r="F135" s="14"/>
    </row>
    <row r="136" spans="1:6" s="2" customFormat="1" ht="12.75" customHeight="1">
      <c r="A136" s="36" t="s">
        <v>608</v>
      </c>
      <c r="B136" s="120" t="s">
        <v>882</v>
      </c>
      <c r="C136" s="62" t="s">
        <v>492</v>
      </c>
      <c r="D136" s="4">
        <v>2</v>
      </c>
      <c r="E136" s="16"/>
      <c r="F136" s="14">
        <f>+D136*E136</f>
        <v>0</v>
      </c>
    </row>
    <row r="137" spans="1:6" s="2" customFormat="1">
      <c r="A137" s="36"/>
      <c r="B137" s="75"/>
      <c r="C137" s="62"/>
      <c r="D137" s="4"/>
      <c r="E137" s="16"/>
      <c r="F137" s="14"/>
    </row>
    <row r="138" spans="1:6" s="2" customFormat="1" ht="25.5">
      <c r="A138" s="36" t="s">
        <v>609</v>
      </c>
      <c r="B138" s="75" t="s">
        <v>611</v>
      </c>
      <c r="C138" s="62" t="s">
        <v>501</v>
      </c>
      <c r="D138" s="4">
        <v>188.34</v>
      </c>
      <c r="E138" s="117"/>
      <c r="F138" s="14">
        <f>+D138*E138</f>
        <v>0</v>
      </c>
    </row>
    <row r="139" spans="1:6" s="2" customFormat="1">
      <c r="A139" s="36"/>
      <c r="B139" s="75"/>
      <c r="C139" s="62"/>
      <c r="D139" s="4"/>
      <c r="E139" s="16"/>
      <c r="F139" s="14"/>
    </row>
    <row r="140" spans="1:6" s="2" customFormat="1" ht="38.25">
      <c r="A140" s="36" t="s">
        <v>610</v>
      </c>
      <c r="B140" s="75" t="s">
        <v>612</v>
      </c>
      <c r="C140" s="62" t="s">
        <v>501</v>
      </c>
      <c r="D140" s="4">
        <v>38.06</v>
      </c>
      <c r="E140" s="117"/>
      <c r="F140" s="14">
        <f>+D140*E140</f>
        <v>0</v>
      </c>
    </row>
    <row r="141" spans="1:6" s="2" customFormat="1">
      <c r="A141" s="36"/>
      <c r="B141" s="75"/>
      <c r="C141" s="62"/>
      <c r="D141" s="4"/>
      <c r="E141" s="16"/>
      <c r="F141" s="14"/>
    </row>
    <row r="142" spans="1:6" s="2" customFormat="1" ht="38.25">
      <c r="A142" s="36" t="s">
        <v>613</v>
      </c>
      <c r="B142" s="75" t="s">
        <v>614</v>
      </c>
      <c r="C142" s="62" t="s">
        <v>545</v>
      </c>
      <c r="D142" s="4">
        <v>40.07</v>
      </c>
      <c r="E142" s="117"/>
      <c r="F142" s="14">
        <f>+D142*E142</f>
        <v>0</v>
      </c>
    </row>
    <row r="143" spans="1:6" s="2" customFormat="1">
      <c r="A143" s="36"/>
      <c r="B143" s="75"/>
      <c r="C143" s="62"/>
      <c r="D143" s="4"/>
      <c r="E143" s="16"/>
      <c r="F143" s="14"/>
    </row>
    <row r="144" spans="1:6" s="2" customFormat="1" ht="25.5">
      <c r="A144" s="36" t="s">
        <v>615</v>
      </c>
      <c r="B144" s="75" t="s">
        <v>616</v>
      </c>
      <c r="C144" s="62" t="s">
        <v>502</v>
      </c>
      <c r="D144" s="4">
        <v>14820</v>
      </c>
      <c r="E144" s="116"/>
      <c r="F144" s="14">
        <f>+D144*E144</f>
        <v>0</v>
      </c>
    </row>
    <row r="145" spans="1:6" s="2" customFormat="1">
      <c r="A145" s="36"/>
      <c r="B145" s="75"/>
      <c r="C145" s="62"/>
      <c r="D145" s="4"/>
      <c r="E145" s="16"/>
      <c r="F145" s="14"/>
    </row>
    <row r="146" spans="1:6" s="2" customFormat="1" ht="25.5">
      <c r="A146" s="36" t="s">
        <v>617</v>
      </c>
      <c r="B146" s="75" t="s">
        <v>618</v>
      </c>
      <c r="C146" s="62" t="s">
        <v>502</v>
      </c>
      <c r="D146" s="4">
        <v>9970</v>
      </c>
      <c r="E146" s="116"/>
      <c r="F146" s="14">
        <f>+D146*E146</f>
        <v>0</v>
      </c>
    </row>
    <row r="147" spans="1:6" s="2" customFormat="1">
      <c r="A147" s="35"/>
      <c r="C147" s="25"/>
    </row>
    <row r="148" spans="1:6" s="2" customFormat="1" ht="25.5">
      <c r="A148" s="66" t="s">
        <v>619</v>
      </c>
      <c r="B148" s="109" t="s">
        <v>620</v>
      </c>
      <c r="C148" s="73" t="s">
        <v>502</v>
      </c>
      <c r="D148" s="50">
        <v>27600</v>
      </c>
      <c r="E148" s="121"/>
      <c r="F148" s="46">
        <f>+D148*E148</f>
        <v>0</v>
      </c>
    </row>
    <row r="149" spans="1:6" s="2" customFormat="1">
      <c r="A149" s="35"/>
      <c r="B149" s="49" t="s">
        <v>622</v>
      </c>
      <c r="C149" s="45"/>
      <c r="D149" s="46"/>
      <c r="E149" s="47"/>
      <c r="F149" s="46">
        <f>SUM(F98:F148)</f>
        <v>0</v>
      </c>
    </row>
    <row r="150" spans="1:6">
      <c r="F150" s="8"/>
    </row>
    <row r="151" spans="1:6">
      <c r="B151" s="1"/>
      <c r="C151" s="26"/>
      <c r="D151" s="30"/>
      <c r="E151" s="39"/>
      <c r="F151" s="9"/>
    </row>
    <row r="152" spans="1:6">
      <c r="A152" s="51" t="s">
        <v>468</v>
      </c>
      <c r="B152" s="52" t="s">
        <v>623</v>
      </c>
      <c r="C152" s="53"/>
      <c r="D152" s="46" t="s">
        <v>451</v>
      </c>
      <c r="E152" s="47"/>
      <c r="F152" s="57" t="str">
        <f>IF(D152=" "," ",D152*E152)</f>
        <v xml:space="preserve"> </v>
      </c>
    </row>
    <row r="153" spans="1:6" s="2" customFormat="1" ht="15.75" customHeight="1">
      <c r="A153" s="34" t="s">
        <v>464</v>
      </c>
      <c r="B153" s="75" t="s">
        <v>624</v>
      </c>
      <c r="C153" s="62" t="s">
        <v>545</v>
      </c>
      <c r="D153" s="14">
        <v>1.67</v>
      </c>
      <c r="E153" s="116"/>
      <c r="F153" s="14">
        <f>+D153*E153</f>
        <v>0</v>
      </c>
    </row>
    <row r="154" spans="1:6" s="2" customFormat="1">
      <c r="A154" s="34"/>
      <c r="B154"/>
      <c r="C154" s="23"/>
      <c r="D154" s="14"/>
      <c r="E154" s="15"/>
      <c r="F154" s="8"/>
    </row>
    <row r="155" spans="1:6" s="2" customFormat="1" ht="24.75" customHeight="1">
      <c r="A155" s="34" t="s">
        <v>465</v>
      </c>
      <c r="B155" s="60" t="s">
        <v>625</v>
      </c>
      <c r="C155" s="62" t="s">
        <v>544</v>
      </c>
      <c r="D155" s="14">
        <v>5.4</v>
      </c>
      <c r="E155" s="116"/>
      <c r="F155" s="14">
        <f>+D155*E155</f>
        <v>0</v>
      </c>
    </row>
    <row r="156" spans="1:6" s="2" customFormat="1">
      <c r="A156" s="34"/>
      <c r="B156"/>
      <c r="C156" s="23"/>
    </row>
    <row r="157" spans="1:6" ht="14.25">
      <c r="A157" s="61" t="s">
        <v>480</v>
      </c>
      <c r="B157" s="60" t="s">
        <v>626</v>
      </c>
      <c r="C157" s="62" t="s">
        <v>544</v>
      </c>
      <c r="D157" s="14">
        <v>24.85</v>
      </c>
      <c r="E157" s="116"/>
      <c r="F157" s="14">
        <f>+D157*E157</f>
        <v>0</v>
      </c>
    </row>
    <row r="158" spans="1:6">
      <c r="B158" t="s">
        <v>451</v>
      </c>
    </row>
    <row r="159" spans="1:6" ht="51">
      <c r="A159" s="74" t="s">
        <v>481</v>
      </c>
      <c r="B159" s="63" t="s">
        <v>627</v>
      </c>
      <c r="C159" s="73" t="s">
        <v>507</v>
      </c>
      <c r="D159" s="46">
        <v>1</v>
      </c>
      <c r="E159" s="56"/>
      <c r="F159" s="46">
        <f>+D159*E159</f>
        <v>0</v>
      </c>
    </row>
    <row r="160" spans="1:6">
      <c r="B160" s="49" t="s">
        <v>628</v>
      </c>
      <c r="C160" s="45"/>
      <c r="D160" s="46"/>
      <c r="E160" s="47"/>
      <c r="F160" s="46">
        <f>SUM(F153:F159)</f>
        <v>0</v>
      </c>
    </row>
    <row r="161" spans="1:9" s="2" customFormat="1">
      <c r="A161" s="35"/>
      <c r="C161" s="25"/>
      <c r="D161" s="4"/>
      <c r="E161" s="16"/>
      <c r="F161" s="9"/>
    </row>
    <row r="162" spans="1:9">
      <c r="B162" t="s">
        <v>451</v>
      </c>
    </row>
    <row r="163" spans="1:9">
      <c r="A163" s="51" t="s">
        <v>472</v>
      </c>
      <c r="B163" s="52" t="s">
        <v>629</v>
      </c>
      <c r="C163" s="53"/>
      <c r="D163" s="46"/>
      <c r="E163" s="47"/>
      <c r="F163" s="48"/>
    </row>
    <row r="164" spans="1:9" ht="52.5">
      <c r="A164" s="34" t="s">
        <v>473</v>
      </c>
      <c r="B164" s="21" t="s">
        <v>631</v>
      </c>
      <c r="C164" s="29" t="s">
        <v>501</v>
      </c>
      <c r="D164" s="14">
        <v>130</v>
      </c>
      <c r="E164" s="118"/>
      <c r="F164" s="14">
        <f>+D164*E164</f>
        <v>0</v>
      </c>
    </row>
    <row r="166" spans="1:9" s="2" customFormat="1">
      <c r="A166" s="38" t="s">
        <v>474</v>
      </c>
      <c r="B166" s="60" t="s">
        <v>630</v>
      </c>
      <c r="C166" s="58" t="s">
        <v>492</v>
      </c>
      <c r="D166" s="4">
        <v>4</v>
      </c>
      <c r="E166" s="118"/>
      <c r="F166" s="14">
        <f>+D166*E166</f>
        <v>0</v>
      </c>
      <c r="I166" s="19" t="s">
        <v>451</v>
      </c>
    </row>
    <row r="167" spans="1:9" s="2" customFormat="1">
      <c r="A167" s="35"/>
      <c r="B167" s="5"/>
      <c r="C167" s="25"/>
      <c r="D167" s="4"/>
      <c r="E167" s="118"/>
      <c r="F167" s="7"/>
      <c r="I167" s="19"/>
    </row>
    <row r="168" spans="1:9" s="2" customFormat="1" ht="27" customHeight="1">
      <c r="A168" s="37" t="s">
        <v>475</v>
      </c>
      <c r="B168" s="60" t="s">
        <v>632</v>
      </c>
      <c r="C168" s="58" t="s">
        <v>492</v>
      </c>
      <c r="D168" s="4">
        <v>8</v>
      </c>
      <c r="E168" s="116"/>
      <c r="F168" s="14">
        <f>+D168*E168</f>
        <v>0</v>
      </c>
    </row>
    <row r="169" spans="1:9">
      <c r="B169" t="s">
        <v>451</v>
      </c>
      <c r="F169" s="6"/>
    </row>
    <row r="170" spans="1:9" s="2" customFormat="1" ht="27" customHeight="1">
      <c r="A170" s="37" t="s">
        <v>485</v>
      </c>
      <c r="B170" s="60" t="s">
        <v>633</v>
      </c>
      <c r="C170" s="58" t="s">
        <v>492</v>
      </c>
      <c r="D170" s="4">
        <v>5</v>
      </c>
      <c r="E170" s="116"/>
      <c r="F170" s="14">
        <f>+D170*E170</f>
        <v>0</v>
      </c>
    </row>
    <row r="171" spans="1:9">
      <c r="E171" s="116"/>
    </row>
    <row r="172" spans="1:9" ht="25.5">
      <c r="A172" s="37" t="s">
        <v>482</v>
      </c>
      <c r="B172" s="60" t="s">
        <v>634</v>
      </c>
      <c r="C172" s="58" t="s">
        <v>492</v>
      </c>
      <c r="D172" s="4">
        <v>3</v>
      </c>
      <c r="E172" s="116"/>
      <c r="F172" s="14">
        <f>+D172*E172</f>
        <v>0</v>
      </c>
    </row>
    <row r="173" spans="1:9">
      <c r="B173" s="20"/>
      <c r="C173" s="28"/>
      <c r="F173" s="15"/>
    </row>
    <row r="174" spans="1:9" ht="39" customHeight="1">
      <c r="A174" s="61" t="s">
        <v>636</v>
      </c>
      <c r="B174" s="18" t="s">
        <v>635</v>
      </c>
      <c r="C174" s="62" t="s">
        <v>492</v>
      </c>
      <c r="D174" s="14">
        <v>1</v>
      </c>
      <c r="E174" s="116"/>
      <c r="F174" s="14">
        <f>+D174*E174</f>
        <v>0</v>
      </c>
    </row>
    <row r="176" spans="1:9" ht="38.25">
      <c r="A176" s="61" t="s">
        <v>486</v>
      </c>
      <c r="B176" s="18" t="s">
        <v>654</v>
      </c>
      <c r="C176" s="62" t="s">
        <v>492</v>
      </c>
      <c r="D176" s="14">
        <v>1</v>
      </c>
      <c r="E176" s="116"/>
      <c r="F176" s="14">
        <f>+D176*E176</f>
        <v>0</v>
      </c>
    </row>
    <row r="178" spans="1:8" ht="25.5">
      <c r="A178" s="61" t="s">
        <v>487</v>
      </c>
      <c r="B178" s="60" t="s">
        <v>634</v>
      </c>
      <c r="C178" s="58" t="s">
        <v>492</v>
      </c>
      <c r="D178" s="4">
        <v>1</v>
      </c>
      <c r="E178" s="116"/>
      <c r="F178" s="14">
        <f>+D178*E178</f>
        <v>0</v>
      </c>
    </row>
    <row r="180" spans="1:8" ht="38.25">
      <c r="A180" s="61" t="s">
        <v>488</v>
      </c>
      <c r="B180" s="18" t="s">
        <v>653</v>
      </c>
      <c r="C180" s="62" t="s">
        <v>492</v>
      </c>
      <c r="D180" s="14">
        <v>1</v>
      </c>
      <c r="E180" s="116"/>
      <c r="F180" s="14">
        <f>+D180*E180</f>
        <v>0</v>
      </c>
      <c r="G180" s="2"/>
      <c r="H180" s="2"/>
    </row>
    <row r="181" spans="1:8">
      <c r="B181" s="2"/>
      <c r="C181" s="25"/>
      <c r="D181" s="4"/>
      <c r="E181" s="16"/>
      <c r="G181" s="2"/>
      <c r="H181" s="2"/>
    </row>
    <row r="182" spans="1:8" ht="38.25">
      <c r="A182" s="34" t="s">
        <v>489</v>
      </c>
      <c r="B182" s="18" t="s">
        <v>652</v>
      </c>
      <c r="C182" s="62" t="s">
        <v>492</v>
      </c>
      <c r="D182" s="14">
        <v>1</v>
      </c>
      <c r="E182" s="116"/>
      <c r="F182" s="14">
        <f>+D182*E182</f>
        <v>0</v>
      </c>
      <c r="G182" s="2"/>
      <c r="H182" s="2"/>
    </row>
    <row r="183" spans="1:8">
      <c r="B183" s="3"/>
      <c r="C183" s="29"/>
      <c r="D183" s="4"/>
      <c r="E183" s="16"/>
      <c r="F183" s="14"/>
      <c r="G183" s="2"/>
      <c r="H183" s="2"/>
    </row>
    <row r="184" spans="1:8" ht="38.25">
      <c r="A184" s="34" t="s">
        <v>490</v>
      </c>
      <c r="B184" s="18" t="s">
        <v>637</v>
      </c>
      <c r="C184" s="62" t="s">
        <v>492</v>
      </c>
      <c r="D184" s="14">
        <v>1</v>
      </c>
      <c r="E184" s="116"/>
      <c r="F184" s="14">
        <f>+D184*E184</f>
        <v>0</v>
      </c>
      <c r="G184" s="2"/>
      <c r="H184" s="2"/>
    </row>
    <row r="185" spans="1:8">
      <c r="B185" s="2"/>
      <c r="C185" s="25"/>
      <c r="D185" s="4"/>
      <c r="E185" s="16"/>
      <c r="G185" s="2"/>
      <c r="H185" s="2"/>
    </row>
    <row r="186" spans="1:8" ht="39.75" customHeight="1">
      <c r="A186" s="34" t="s">
        <v>491</v>
      </c>
      <c r="B186" s="18" t="s">
        <v>651</v>
      </c>
      <c r="C186" s="62" t="s">
        <v>492</v>
      </c>
      <c r="D186" s="14">
        <v>1</v>
      </c>
      <c r="E186" s="116"/>
      <c r="F186" s="14">
        <f>+D186*E186</f>
        <v>0</v>
      </c>
      <c r="G186" s="2"/>
    </row>
    <row r="187" spans="1:8">
      <c r="B187" s="2"/>
      <c r="C187" s="29"/>
      <c r="D187" s="4"/>
      <c r="E187" s="16"/>
      <c r="F187" s="14"/>
      <c r="G187" s="2"/>
    </row>
    <row r="188" spans="1:8" ht="38.25">
      <c r="A188" s="61" t="s">
        <v>506</v>
      </c>
      <c r="B188" s="18" t="s">
        <v>650</v>
      </c>
      <c r="C188" s="62" t="s">
        <v>492</v>
      </c>
      <c r="D188" s="14">
        <v>1</v>
      </c>
      <c r="E188" s="116"/>
      <c r="F188" s="14">
        <f>+D188*E188</f>
        <v>0</v>
      </c>
      <c r="G188" s="2"/>
    </row>
    <row r="189" spans="1:8">
      <c r="B189" s="2"/>
      <c r="C189" s="25"/>
      <c r="D189" s="4"/>
      <c r="E189" s="16"/>
      <c r="G189" s="2"/>
      <c r="H189" s="2"/>
    </row>
    <row r="190" spans="1:8" ht="38.25">
      <c r="A190" s="61" t="s">
        <v>638</v>
      </c>
      <c r="B190" s="18" t="s">
        <v>649</v>
      </c>
      <c r="C190" s="62" t="s">
        <v>492</v>
      </c>
      <c r="D190" s="14">
        <v>1</v>
      </c>
      <c r="E190" s="116"/>
      <c r="F190" s="14">
        <f>+D190*E190</f>
        <v>0</v>
      </c>
      <c r="G190" s="2"/>
      <c r="H190" s="2"/>
    </row>
    <row r="191" spans="1:8">
      <c r="B191" s="55"/>
      <c r="C191" s="26"/>
      <c r="D191" s="30"/>
      <c r="E191" s="39"/>
      <c r="F191" s="30"/>
      <c r="G191" s="2"/>
      <c r="H191" s="2"/>
    </row>
    <row r="192" spans="1:8" ht="38.25">
      <c r="A192" s="61" t="s">
        <v>639</v>
      </c>
      <c r="B192" s="18" t="s">
        <v>640</v>
      </c>
      <c r="C192" s="76" t="s">
        <v>492</v>
      </c>
      <c r="D192" s="30">
        <v>1</v>
      </c>
      <c r="E192" s="116"/>
      <c r="F192" s="30">
        <f>+D192*E192</f>
        <v>0</v>
      </c>
    </row>
    <row r="193" spans="1:10">
      <c r="A193" s="61"/>
      <c r="B193" s="18"/>
      <c r="C193" s="76"/>
      <c r="D193" s="30"/>
      <c r="E193" s="16"/>
      <c r="F193" s="30"/>
    </row>
    <row r="194" spans="1:10">
      <c r="A194" s="61"/>
      <c r="B194" s="18"/>
      <c r="C194" s="76"/>
      <c r="D194" s="30"/>
      <c r="E194" s="16"/>
      <c r="F194" s="30"/>
    </row>
    <row r="195" spans="1:10" ht="25.5">
      <c r="A195" s="61" t="s">
        <v>641</v>
      </c>
      <c r="B195" s="60" t="s">
        <v>643</v>
      </c>
      <c r="C195" s="58" t="s">
        <v>492</v>
      </c>
      <c r="D195" s="4">
        <v>3</v>
      </c>
      <c r="E195" s="116"/>
      <c r="F195" s="14">
        <f>+D195*E195</f>
        <v>0</v>
      </c>
    </row>
    <row r="196" spans="1:10">
      <c r="A196" s="61"/>
      <c r="B196" s="18"/>
      <c r="C196" s="76"/>
      <c r="D196" s="30"/>
      <c r="E196" s="16"/>
      <c r="F196" s="30"/>
    </row>
    <row r="197" spans="1:10" ht="25.5">
      <c r="A197" s="61" t="s">
        <v>642</v>
      </c>
      <c r="B197" s="60" t="s">
        <v>645</v>
      </c>
      <c r="C197" s="58" t="s">
        <v>492</v>
      </c>
      <c r="D197" s="4">
        <v>4</v>
      </c>
      <c r="E197" s="122"/>
      <c r="F197" s="14">
        <f>+D197*E197</f>
        <v>0</v>
      </c>
    </row>
    <row r="198" spans="1:10">
      <c r="A198" s="61"/>
      <c r="B198" s="18"/>
      <c r="C198" s="76"/>
      <c r="D198" s="30"/>
      <c r="E198" s="16"/>
      <c r="F198" s="30"/>
    </row>
    <row r="199" spans="1:10" ht="38.25" customHeight="1">
      <c r="A199" s="61" t="s">
        <v>644</v>
      </c>
      <c r="B199" s="18" t="s">
        <v>648</v>
      </c>
      <c r="C199" s="76" t="s">
        <v>492</v>
      </c>
      <c r="D199" s="30">
        <v>3</v>
      </c>
      <c r="E199" s="116"/>
      <c r="F199" s="30">
        <f>+D199*E199</f>
        <v>0</v>
      </c>
    </row>
    <row r="200" spans="1:10">
      <c r="A200" s="61"/>
      <c r="B200" s="18"/>
      <c r="C200" s="76"/>
      <c r="D200" s="30"/>
      <c r="E200" s="16"/>
      <c r="F200" s="30"/>
    </row>
    <row r="201" spans="1:10" ht="38.25" customHeight="1">
      <c r="A201" s="61" t="s">
        <v>646</v>
      </c>
      <c r="B201" s="18" t="s">
        <v>655</v>
      </c>
      <c r="C201" s="76" t="s">
        <v>492</v>
      </c>
      <c r="D201" s="30">
        <v>3</v>
      </c>
      <c r="E201" s="116"/>
      <c r="F201" s="30">
        <f>+D201*E201</f>
        <v>0</v>
      </c>
    </row>
    <row r="202" spans="1:10">
      <c r="A202" s="61"/>
      <c r="B202" s="18"/>
      <c r="C202" s="76"/>
      <c r="D202" s="30"/>
      <c r="E202" s="16"/>
      <c r="F202" s="30"/>
    </row>
    <row r="203" spans="1:10" ht="39.75">
      <c r="A203" s="61" t="s">
        <v>647</v>
      </c>
      <c r="B203" s="18" t="s">
        <v>657</v>
      </c>
      <c r="C203" s="76" t="s">
        <v>501</v>
      </c>
      <c r="D203" s="30">
        <v>93.8</v>
      </c>
      <c r="E203" s="116"/>
      <c r="F203" s="30">
        <f>+D203*E203</f>
        <v>0</v>
      </c>
    </row>
    <row r="204" spans="1:10">
      <c r="A204" s="61"/>
      <c r="B204" s="18"/>
      <c r="C204" s="76"/>
      <c r="D204" s="30"/>
      <c r="E204" s="16"/>
      <c r="F204" s="30"/>
    </row>
    <row r="205" spans="1:10" ht="39.75">
      <c r="A205" s="61" t="s">
        <v>656</v>
      </c>
      <c r="B205" s="18" t="s">
        <v>658</v>
      </c>
      <c r="C205" s="76" t="s">
        <v>501</v>
      </c>
      <c r="D205" s="30">
        <v>26.1</v>
      </c>
      <c r="E205" s="116"/>
      <c r="F205" s="30">
        <f>+D205*E205</f>
        <v>0</v>
      </c>
    </row>
    <row r="206" spans="1:10">
      <c r="A206" s="61"/>
      <c r="B206" s="18"/>
      <c r="C206" s="76"/>
      <c r="D206" s="30"/>
      <c r="E206" s="16"/>
      <c r="F206" s="30"/>
      <c r="J206" s="86"/>
    </row>
    <row r="207" spans="1:10" ht="39.75">
      <c r="A207" s="61" t="s">
        <v>659</v>
      </c>
      <c r="B207" s="18" t="s">
        <v>662</v>
      </c>
      <c r="C207" s="76" t="s">
        <v>501</v>
      </c>
      <c r="D207" s="30">
        <v>32.85</v>
      </c>
      <c r="E207" s="116"/>
      <c r="F207" s="30">
        <f>+D207*E207</f>
        <v>0</v>
      </c>
    </row>
    <row r="209" spans="1:6" ht="51">
      <c r="A209" s="61" t="s">
        <v>660</v>
      </c>
      <c r="B209" s="18" t="s">
        <v>4</v>
      </c>
      <c r="C209" s="76" t="s">
        <v>492</v>
      </c>
      <c r="D209" s="30">
        <v>46</v>
      </c>
      <c r="E209" s="116"/>
      <c r="F209" s="30">
        <f>+D209*E209</f>
        <v>0</v>
      </c>
    </row>
    <row r="210" spans="1:6">
      <c r="A210" s="61"/>
      <c r="B210" s="18" t="s">
        <v>5</v>
      </c>
      <c r="C210" s="76" t="s">
        <v>492</v>
      </c>
      <c r="D210" s="30">
        <v>4</v>
      </c>
      <c r="E210" s="116"/>
      <c r="F210" s="30">
        <f>D210*E210</f>
        <v>0</v>
      </c>
    </row>
    <row r="211" spans="1:6" ht="15.75">
      <c r="A211" s="77"/>
      <c r="B211" s="78"/>
      <c r="C211" s="79"/>
      <c r="D211" s="30"/>
      <c r="E211" s="39"/>
      <c r="F211" s="9"/>
    </row>
    <row r="212" spans="1:6" ht="51">
      <c r="A212" s="61" t="s">
        <v>661</v>
      </c>
      <c r="B212" s="18" t="s">
        <v>665</v>
      </c>
      <c r="C212" s="76" t="s">
        <v>492</v>
      </c>
      <c r="D212" s="30">
        <v>8</v>
      </c>
      <c r="E212" s="116"/>
      <c r="F212" s="30">
        <f>+D212*E212</f>
        <v>0</v>
      </c>
    </row>
    <row r="213" spans="1:6">
      <c r="A213" s="77"/>
      <c r="B213" s="1"/>
      <c r="C213" s="80"/>
      <c r="D213" s="30"/>
      <c r="E213" s="39"/>
      <c r="F213" s="81"/>
    </row>
    <row r="214" spans="1:6" ht="25.5">
      <c r="A214" s="61" t="s">
        <v>663</v>
      </c>
      <c r="B214" s="18" t="s">
        <v>667</v>
      </c>
      <c r="C214" s="76" t="s">
        <v>492</v>
      </c>
      <c r="D214" s="30">
        <v>16</v>
      </c>
      <c r="E214" s="116"/>
      <c r="F214" s="30">
        <f>+D214*E214</f>
        <v>0</v>
      </c>
    </row>
    <row r="215" spans="1:6">
      <c r="A215" s="77"/>
      <c r="B215" s="1"/>
      <c r="C215" s="80"/>
      <c r="D215" s="30"/>
      <c r="E215" s="39"/>
      <c r="F215" s="81"/>
    </row>
    <row r="216" spans="1:6">
      <c r="A216" s="61" t="s">
        <v>664</v>
      </c>
      <c r="B216" s="18" t="s">
        <v>669</v>
      </c>
      <c r="C216" s="76" t="s">
        <v>507</v>
      </c>
      <c r="D216" s="30">
        <v>1</v>
      </c>
      <c r="E216" s="116"/>
      <c r="F216" s="30">
        <f>+D216*E216</f>
        <v>0</v>
      </c>
    </row>
    <row r="217" spans="1:6">
      <c r="A217" s="77"/>
      <c r="B217" s="1"/>
      <c r="C217" s="80"/>
      <c r="D217" s="30"/>
      <c r="E217" s="39"/>
      <c r="F217" s="81"/>
    </row>
    <row r="218" spans="1:6" ht="39" customHeight="1">
      <c r="A218" s="61" t="s">
        <v>666</v>
      </c>
      <c r="B218" s="18" t="s">
        <v>671</v>
      </c>
      <c r="C218" s="76" t="s">
        <v>492</v>
      </c>
      <c r="D218" s="30">
        <v>1</v>
      </c>
      <c r="E218" s="116"/>
      <c r="F218" s="30">
        <f>+D218*E218</f>
        <v>0</v>
      </c>
    </row>
    <row r="219" spans="1:6">
      <c r="A219" s="77"/>
      <c r="B219" s="2"/>
      <c r="C219" s="80"/>
      <c r="D219" s="30"/>
      <c r="E219" s="39"/>
      <c r="F219" s="82"/>
    </row>
    <row r="220" spans="1:6" ht="50.25" customHeight="1">
      <c r="A220" s="61" t="s">
        <v>668</v>
      </c>
      <c r="B220" s="18" t="s">
        <v>672</v>
      </c>
      <c r="C220" s="76" t="s">
        <v>492</v>
      </c>
      <c r="D220" s="30">
        <v>1</v>
      </c>
      <c r="E220" s="116"/>
      <c r="F220" s="30">
        <f>+D220*E220</f>
        <v>0</v>
      </c>
    </row>
    <row r="221" spans="1:6">
      <c r="A221" s="77"/>
      <c r="B221" s="71"/>
      <c r="C221" s="80"/>
      <c r="D221" s="83"/>
      <c r="E221" s="84"/>
      <c r="F221" s="85"/>
    </row>
    <row r="222" spans="1:6" ht="39.75" customHeight="1">
      <c r="A222" s="74" t="s">
        <v>670</v>
      </c>
      <c r="B222" s="87" t="s">
        <v>673</v>
      </c>
      <c r="C222" s="73" t="s">
        <v>492</v>
      </c>
      <c r="D222" s="46">
        <v>1</v>
      </c>
      <c r="E222" s="56"/>
      <c r="F222" s="46">
        <f>+D222*E222</f>
        <v>0</v>
      </c>
    </row>
    <row r="223" spans="1:6" ht="13.5" thickBot="1">
      <c r="A223" s="88"/>
      <c r="B223" s="89" t="s">
        <v>674</v>
      </c>
      <c r="C223" s="90"/>
      <c r="D223" s="33"/>
      <c r="E223" s="32"/>
      <c r="F223" s="92">
        <f>SUM(F164:F222)</f>
        <v>0</v>
      </c>
    </row>
    <row r="224" spans="1:6" ht="13.5" thickTop="1"/>
    <row r="226" spans="1:7">
      <c r="A226" s="51" t="s">
        <v>675</v>
      </c>
      <c r="B226" s="52" t="s">
        <v>676</v>
      </c>
      <c r="C226" s="53"/>
      <c r="D226" s="46"/>
      <c r="E226" s="47"/>
      <c r="F226" s="48"/>
    </row>
    <row r="227" spans="1:7" ht="39" customHeight="1">
      <c r="A227" s="61" t="s">
        <v>677</v>
      </c>
      <c r="B227" s="91" t="s">
        <v>883</v>
      </c>
      <c r="C227" s="62" t="s">
        <v>544</v>
      </c>
      <c r="D227" s="30">
        <v>46.1</v>
      </c>
      <c r="E227" s="16"/>
      <c r="F227" s="30">
        <f>+D227*E227</f>
        <v>0</v>
      </c>
    </row>
    <row r="229" spans="1:7" ht="51" customHeight="1">
      <c r="A229" s="61" t="s">
        <v>678</v>
      </c>
      <c r="B229" s="91" t="s">
        <v>679</v>
      </c>
      <c r="C229" s="62" t="s">
        <v>544</v>
      </c>
      <c r="D229" s="30">
        <v>405.9</v>
      </c>
      <c r="E229" s="16"/>
      <c r="F229" s="30">
        <f>+D229*E229</f>
        <v>0</v>
      </c>
    </row>
    <row r="231" spans="1:7" ht="38.25" customHeight="1">
      <c r="A231" s="61" t="s">
        <v>677</v>
      </c>
      <c r="B231" s="91" t="s">
        <v>680</v>
      </c>
      <c r="C231" s="62" t="s">
        <v>544</v>
      </c>
      <c r="D231" s="30">
        <v>170.24</v>
      </c>
      <c r="E231" s="16"/>
      <c r="F231" s="30">
        <f>+D231*E231</f>
        <v>0</v>
      </c>
    </row>
    <row r="232" spans="1:7" ht="13.5" thickBot="1">
      <c r="A232" s="88"/>
      <c r="B232" s="89" t="s">
        <v>681</v>
      </c>
      <c r="C232" s="90"/>
      <c r="D232" s="33"/>
      <c r="E232" s="32"/>
      <c r="F232" s="92">
        <f>SUM(F227:F231)</f>
        <v>0</v>
      </c>
    </row>
    <row r="233" spans="1:7" ht="13.5" thickTop="1"/>
    <row r="235" spans="1:7">
      <c r="A235" s="51" t="s">
        <v>682</v>
      </c>
      <c r="B235" s="52" t="s">
        <v>683</v>
      </c>
      <c r="C235" s="53"/>
      <c r="D235" s="46"/>
      <c r="E235" s="47"/>
      <c r="F235" s="48"/>
    </row>
    <row r="236" spans="1:7" s="417" customFormat="1" ht="25.5">
      <c r="A236" s="61" t="s">
        <v>684</v>
      </c>
      <c r="B236" s="457" t="s">
        <v>6</v>
      </c>
      <c r="C236" s="425" t="s">
        <v>7</v>
      </c>
      <c r="D236" s="441">
        <f>(405.9-31.8)*0.12</f>
        <v>44.891999999999996</v>
      </c>
      <c r="E236" s="421"/>
      <c r="F236" s="428">
        <f>D236*E236</f>
        <v>0</v>
      </c>
      <c r="G236" s="415"/>
    </row>
    <row r="237" spans="1:7" s="417" customFormat="1" ht="38.25">
      <c r="A237" s="531"/>
      <c r="B237" s="457" t="s">
        <v>8</v>
      </c>
      <c r="C237" s="425"/>
      <c r="D237" s="441"/>
      <c r="E237" s="421"/>
      <c r="F237" s="428"/>
      <c r="G237" s="415"/>
    </row>
    <row r="238" spans="1:7" s="417" customFormat="1" ht="25.5">
      <c r="A238" s="61" t="s">
        <v>685</v>
      </c>
      <c r="B238" s="457" t="s">
        <v>9</v>
      </c>
      <c r="C238" s="433" t="s">
        <v>10</v>
      </c>
      <c r="D238" s="441">
        <f>(405.9-31.8)</f>
        <v>374.09999999999997</v>
      </c>
      <c r="E238" s="421"/>
      <c r="F238" s="428">
        <f>D238*E238</f>
        <v>0</v>
      </c>
      <c r="G238" s="415"/>
    </row>
    <row r="239" spans="1:7" s="417" customFormat="1">
      <c r="A239" s="447"/>
      <c r="B239" s="457"/>
      <c r="C239" s="425"/>
      <c r="D239" s="441"/>
      <c r="E239" s="421"/>
      <c r="F239" s="428"/>
      <c r="G239" s="415"/>
    </row>
    <row r="240" spans="1:7" s="417" customFormat="1" ht="14.25">
      <c r="A240" s="61" t="s">
        <v>686</v>
      </c>
      <c r="B240" s="457" t="s">
        <v>11</v>
      </c>
      <c r="C240" s="425" t="s">
        <v>7</v>
      </c>
      <c r="D240" s="441">
        <f>138*0.09</f>
        <v>12.42</v>
      </c>
      <c r="E240" s="421"/>
      <c r="F240" s="428">
        <f>D240*E240</f>
        <v>0</v>
      </c>
      <c r="G240" s="415"/>
    </row>
    <row r="241" spans="1:7" s="417" customFormat="1" ht="38.25">
      <c r="A241" s="532"/>
      <c r="B241" s="457" t="s">
        <v>12</v>
      </c>
      <c r="C241" s="425"/>
      <c r="D241" s="441"/>
      <c r="E241" s="421"/>
      <c r="F241" s="428"/>
      <c r="G241" s="415"/>
    </row>
    <row r="242" spans="1:7" s="417" customFormat="1" ht="25.5">
      <c r="A242" s="532"/>
      <c r="B242" s="457" t="s">
        <v>13</v>
      </c>
      <c r="C242" s="425"/>
      <c r="D242" s="441"/>
      <c r="E242" s="421"/>
      <c r="F242" s="428"/>
      <c r="G242" s="415"/>
    </row>
    <row r="243" spans="1:7" ht="13.5" thickBot="1">
      <c r="A243" s="88"/>
      <c r="B243" s="89" t="s">
        <v>687</v>
      </c>
      <c r="C243" s="90"/>
      <c r="D243" s="33"/>
      <c r="E243" s="32"/>
      <c r="F243" s="92">
        <f>SUM(F236:F241)</f>
        <v>0</v>
      </c>
    </row>
    <row r="244" spans="1:7" ht="13.5" thickTop="1">
      <c r="A244" s="77"/>
      <c r="B244" s="104"/>
      <c r="C244" s="26"/>
      <c r="D244" s="30"/>
      <c r="E244" s="39"/>
      <c r="F244" s="30"/>
    </row>
    <row r="245" spans="1:7">
      <c r="A245" s="88"/>
      <c r="B245" s="89" t="s">
        <v>841</v>
      </c>
      <c r="C245" s="90"/>
      <c r="D245" s="33"/>
      <c r="E245" s="32"/>
      <c r="F245" s="33">
        <f>+F20+F53+F94+F149+F160+F223+F232+F243</f>
        <v>0</v>
      </c>
    </row>
    <row r="248" spans="1:7">
      <c r="A248" s="93" t="s">
        <v>690</v>
      </c>
      <c r="B248" s="55" t="s">
        <v>691</v>
      </c>
    </row>
    <row r="249" spans="1:7">
      <c r="A249" s="93"/>
      <c r="B249" s="55"/>
    </row>
    <row r="250" spans="1:7">
      <c r="A250" s="94" t="s">
        <v>471</v>
      </c>
      <c r="B250" s="49" t="s">
        <v>692</v>
      </c>
      <c r="C250" s="45"/>
      <c r="D250" s="46"/>
      <c r="E250" s="47"/>
      <c r="F250" s="48"/>
    </row>
    <row r="251" spans="1:7" ht="38.25">
      <c r="A251" s="106"/>
      <c r="B251" s="533" t="s">
        <v>14</v>
      </c>
      <c r="C251" s="26"/>
      <c r="D251" s="30"/>
      <c r="E251" s="39"/>
      <c r="F251" s="9"/>
    </row>
    <row r="252" spans="1:7" ht="65.25" customHeight="1">
      <c r="A252" s="61" t="s">
        <v>452</v>
      </c>
      <c r="B252" s="64" t="s">
        <v>878</v>
      </c>
      <c r="C252" s="62" t="s">
        <v>544</v>
      </c>
      <c r="D252" s="30">
        <v>321.85000000000002</v>
      </c>
      <c r="E252" s="116"/>
      <c r="F252" s="30">
        <f>+D252*E252</f>
        <v>0</v>
      </c>
    </row>
    <row r="254" spans="1:7" ht="76.5">
      <c r="A254" s="61" t="s">
        <v>453</v>
      </c>
      <c r="B254" s="64" t="s">
        <v>693</v>
      </c>
      <c r="C254" s="62" t="s">
        <v>544</v>
      </c>
      <c r="D254" s="30">
        <v>299.86</v>
      </c>
      <c r="E254" s="116"/>
      <c r="F254" s="30">
        <f>+D254*E254</f>
        <v>0</v>
      </c>
    </row>
    <row r="256" spans="1:7" ht="24" customHeight="1">
      <c r="A256" s="61" t="s">
        <v>461</v>
      </c>
      <c r="B256" s="64" t="s">
        <v>694</v>
      </c>
      <c r="C256" s="62" t="s">
        <v>501</v>
      </c>
      <c r="D256" s="30">
        <v>111.12</v>
      </c>
      <c r="E256" s="116"/>
      <c r="F256" s="30">
        <f>+D256*E256</f>
        <v>0</v>
      </c>
    </row>
    <row r="258" spans="1:6" ht="25.5" customHeight="1">
      <c r="A258" s="61" t="s">
        <v>508</v>
      </c>
      <c r="B258" s="64" t="s">
        <v>695</v>
      </c>
      <c r="C258" s="62" t="s">
        <v>501</v>
      </c>
      <c r="D258" s="30">
        <v>129.72</v>
      </c>
      <c r="E258" s="116"/>
      <c r="F258" s="30">
        <f>+D258*E258</f>
        <v>0</v>
      </c>
    </row>
    <row r="260" spans="1:6" ht="25.5">
      <c r="A260" s="61" t="s">
        <v>509</v>
      </c>
      <c r="B260" s="64" t="s">
        <v>696</v>
      </c>
      <c r="C260" s="62" t="s">
        <v>501</v>
      </c>
      <c r="D260" s="30">
        <v>54.6</v>
      </c>
      <c r="E260" s="116"/>
      <c r="F260" s="30">
        <f>+D260*E260</f>
        <v>0</v>
      </c>
    </row>
    <row r="262" spans="1:6">
      <c r="A262" s="61" t="s">
        <v>510</v>
      </c>
      <c r="B262" s="64" t="s">
        <v>697</v>
      </c>
      <c r="C262" s="62" t="s">
        <v>501</v>
      </c>
      <c r="D262" s="30">
        <v>5.78</v>
      </c>
      <c r="E262" s="116"/>
      <c r="F262" s="30">
        <f>+D262*E262</f>
        <v>0</v>
      </c>
    </row>
    <row r="264" spans="1:6" ht="38.25">
      <c r="A264" s="61" t="s">
        <v>511</v>
      </c>
      <c r="B264" s="64" t="s">
        <v>698</v>
      </c>
      <c r="C264" s="65" t="s">
        <v>501</v>
      </c>
      <c r="D264" s="14">
        <v>129.72</v>
      </c>
      <c r="E264" s="116"/>
      <c r="F264" s="30">
        <f>+D264*E264</f>
        <v>0</v>
      </c>
    </row>
    <row r="266" spans="1:6">
      <c r="A266" s="61" t="s">
        <v>512</v>
      </c>
      <c r="B266" s="64" t="s">
        <v>699</v>
      </c>
      <c r="C266" s="65" t="s">
        <v>501</v>
      </c>
      <c r="D266" s="14">
        <v>51.1</v>
      </c>
      <c r="E266" s="116"/>
      <c r="F266" s="30">
        <f>+D266*E266</f>
        <v>0</v>
      </c>
    </row>
    <row r="268" spans="1:6" ht="39.75">
      <c r="A268" s="61" t="s">
        <v>513</v>
      </c>
      <c r="B268" s="64" t="s">
        <v>700</v>
      </c>
      <c r="C268" s="65" t="s">
        <v>492</v>
      </c>
      <c r="D268" s="14">
        <v>1</v>
      </c>
      <c r="E268" s="116"/>
      <c r="F268" s="30">
        <f>+D268*E268</f>
        <v>0</v>
      </c>
    </row>
    <row r="270" spans="1:6" ht="39.75">
      <c r="A270" s="61" t="s">
        <v>514</v>
      </c>
      <c r="B270" s="64" t="s">
        <v>701</v>
      </c>
      <c r="C270" s="65" t="s">
        <v>492</v>
      </c>
      <c r="D270" s="14">
        <v>3</v>
      </c>
      <c r="E270" s="116"/>
      <c r="F270" s="30">
        <f>+D270*E270</f>
        <v>0</v>
      </c>
    </row>
    <row r="272" spans="1:6" ht="54.75" customHeight="1">
      <c r="A272" s="74" t="s">
        <v>515</v>
      </c>
      <c r="B272" s="67" t="s">
        <v>702</v>
      </c>
      <c r="C272" s="73" t="s">
        <v>544</v>
      </c>
      <c r="D272" s="46">
        <v>44.76</v>
      </c>
      <c r="E272" s="116"/>
      <c r="F272" s="46">
        <f>+D272*E272</f>
        <v>0</v>
      </c>
    </row>
    <row r="273" spans="1:6">
      <c r="A273" s="88"/>
      <c r="B273" s="95" t="s">
        <v>703</v>
      </c>
      <c r="C273" s="90"/>
      <c r="D273" s="33"/>
      <c r="E273" s="32"/>
      <c r="F273" s="33">
        <f>SUM(F252:F272)</f>
        <v>0</v>
      </c>
    </row>
    <row r="276" spans="1:6">
      <c r="A276" s="94" t="s">
        <v>470</v>
      </c>
      <c r="B276" s="49" t="s">
        <v>704</v>
      </c>
      <c r="C276" s="45"/>
      <c r="D276" s="46"/>
      <c r="E276" s="47"/>
      <c r="F276" s="48"/>
    </row>
    <row r="277" spans="1:6" ht="25.5">
      <c r="A277" s="96" t="s">
        <v>454</v>
      </c>
      <c r="B277" s="64" t="s">
        <v>705</v>
      </c>
      <c r="C277" s="65" t="s">
        <v>502</v>
      </c>
      <c r="D277" s="14">
        <v>1937.25</v>
      </c>
      <c r="E277" s="116"/>
      <c r="F277" s="30">
        <f>+D277*E277</f>
        <v>0</v>
      </c>
    </row>
    <row r="278" spans="1:6">
      <c r="A278" s="77"/>
      <c r="E278" s="39"/>
      <c r="F278" s="9"/>
    </row>
    <row r="279" spans="1:6" ht="51">
      <c r="A279" s="96" t="s">
        <v>455</v>
      </c>
      <c r="B279" s="64" t="s">
        <v>15</v>
      </c>
      <c r="C279" s="65" t="s">
        <v>502</v>
      </c>
      <c r="D279" s="14">
        <v>139.47</v>
      </c>
      <c r="E279" s="116"/>
      <c r="F279" s="30">
        <f>+D279*E279</f>
        <v>0</v>
      </c>
    </row>
    <row r="281" spans="1:6" ht="38.25">
      <c r="A281" s="96" t="s">
        <v>456</v>
      </c>
      <c r="B281" s="64" t="s">
        <v>706</v>
      </c>
      <c r="C281" s="65" t="s">
        <v>501</v>
      </c>
      <c r="D281" s="14">
        <v>11.25</v>
      </c>
      <c r="E281" s="116"/>
      <c r="F281" s="30">
        <f>+D281*E281</f>
        <v>0</v>
      </c>
    </row>
    <row r="283" spans="1:6" ht="25.5">
      <c r="A283" s="96" t="s">
        <v>459</v>
      </c>
      <c r="B283" s="64" t="s">
        <v>707</v>
      </c>
      <c r="C283" s="65" t="s">
        <v>501</v>
      </c>
      <c r="D283" s="14">
        <v>26.02</v>
      </c>
      <c r="E283" s="116"/>
      <c r="F283" s="30">
        <f>+D283*E283</f>
        <v>0</v>
      </c>
    </row>
    <row r="285" spans="1:6" ht="38.25">
      <c r="A285" s="96" t="s">
        <v>476</v>
      </c>
      <c r="B285" s="64" t="s">
        <v>17</v>
      </c>
      <c r="C285" s="65" t="s">
        <v>501</v>
      </c>
      <c r="D285" s="14">
        <v>2.5</v>
      </c>
      <c r="E285" s="116"/>
      <c r="F285" s="30">
        <f>+D285*E285</f>
        <v>0</v>
      </c>
    </row>
    <row r="286" spans="1:6" s="417" customFormat="1">
      <c r="A286" s="534"/>
      <c r="B286" s="424" t="s">
        <v>16</v>
      </c>
      <c r="C286" s="413"/>
      <c r="D286" s="428"/>
      <c r="E286" s="428"/>
      <c r="F286" s="414"/>
    </row>
    <row r="288" spans="1:6" ht="25.5">
      <c r="A288" s="96" t="s">
        <v>460</v>
      </c>
      <c r="B288" s="64" t="s">
        <v>708</v>
      </c>
      <c r="C288" s="65" t="s">
        <v>492</v>
      </c>
      <c r="D288" s="14">
        <v>1</v>
      </c>
      <c r="E288" s="118"/>
      <c r="F288" s="30">
        <f>+D288*E288</f>
        <v>0</v>
      </c>
    </row>
    <row r="290" spans="1:6" ht="76.5">
      <c r="A290" s="74" t="s">
        <v>503</v>
      </c>
      <c r="B290" s="67" t="s">
        <v>18</v>
      </c>
      <c r="C290" s="68" t="s">
        <v>492</v>
      </c>
      <c r="D290" s="46">
        <v>14</v>
      </c>
      <c r="E290" s="116"/>
      <c r="F290" s="46">
        <f>+D290*E290</f>
        <v>0</v>
      </c>
    </row>
    <row r="291" spans="1:6">
      <c r="A291" s="88"/>
      <c r="B291" s="95" t="s">
        <v>709</v>
      </c>
      <c r="C291" s="90"/>
      <c r="D291" s="33"/>
      <c r="E291" s="32"/>
      <c r="F291" s="33">
        <f>SUM(F277:F290)</f>
        <v>0</v>
      </c>
    </row>
    <row r="294" spans="1:6">
      <c r="A294" s="94" t="s">
        <v>467</v>
      </c>
      <c r="B294" s="49" t="s">
        <v>710</v>
      </c>
      <c r="C294" s="45"/>
      <c r="D294" s="46"/>
      <c r="E294" s="47"/>
      <c r="F294" s="48"/>
    </row>
    <row r="295" spans="1:6" ht="51">
      <c r="A295" s="96" t="s">
        <v>457</v>
      </c>
      <c r="B295" s="64" t="s">
        <v>440</v>
      </c>
      <c r="C295" s="65" t="s">
        <v>492</v>
      </c>
      <c r="D295" s="14">
        <v>1</v>
      </c>
      <c r="E295" s="116"/>
      <c r="F295" s="30">
        <f>+D295*E295</f>
        <v>0</v>
      </c>
    </row>
    <row r="297" spans="1:6" ht="38.25">
      <c r="A297" s="96" t="s">
        <v>462</v>
      </c>
      <c r="B297" s="64" t="s">
        <v>711</v>
      </c>
      <c r="C297" s="65" t="s">
        <v>492</v>
      </c>
      <c r="D297" s="14">
        <v>1</v>
      </c>
      <c r="E297" s="116"/>
      <c r="F297" s="30">
        <f>+D297*E297</f>
        <v>0</v>
      </c>
    </row>
    <row r="299" spans="1:6" ht="51">
      <c r="A299" s="96" t="s">
        <v>463</v>
      </c>
      <c r="B299" s="64" t="s">
        <v>441</v>
      </c>
      <c r="C299" s="65" t="s">
        <v>492</v>
      </c>
      <c r="D299" s="14">
        <v>1</v>
      </c>
      <c r="E299" s="116"/>
      <c r="F299" s="30">
        <f>+D299*E299</f>
        <v>0</v>
      </c>
    </row>
    <row r="301" spans="1:6" ht="38.25">
      <c r="A301" s="96" t="s">
        <v>477</v>
      </c>
      <c r="B301" s="64" t="s">
        <v>442</v>
      </c>
      <c r="C301" s="65" t="s">
        <v>492</v>
      </c>
      <c r="D301" s="14">
        <v>1</v>
      </c>
      <c r="E301" s="116"/>
      <c r="F301" s="30">
        <f>+D301*E301</f>
        <v>0</v>
      </c>
    </row>
    <row r="303" spans="1:6" ht="38.25">
      <c r="A303" s="96" t="s">
        <v>483</v>
      </c>
      <c r="B303" s="64" t="s">
        <v>19</v>
      </c>
      <c r="C303" s="65" t="s">
        <v>492</v>
      </c>
      <c r="D303" s="14">
        <v>1</v>
      </c>
      <c r="E303" s="116"/>
      <c r="F303" s="30">
        <f>+D303*E303</f>
        <v>0</v>
      </c>
    </row>
    <row r="305" spans="1:6" ht="38.25" customHeight="1">
      <c r="A305" s="96" t="s">
        <v>549</v>
      </c>
      <c r="B305" s="64" t="s">
        <v>443</v>
      </c>
      <c r="C305" s="65" t="s">
        <v>492</v>
      </c>
      <c r="D305" s="14">
        <v>1</v>
      </c>
      <c r="E305" s="116"/>
      <c r="F305" s="30">
        <f>+D305*E305</f>
        <v>0</v>
      </c>
    </row>
    <row r="306" spans="1:6">
      <c r="A306" s="88"/>
      <c r="B306" s="95" t="s">
        <v>712</v>
      </c>
      <c r="C306" s="90"/>
      <c r="D306" s="33"/>
      <c r="E306" s="32"/>
      <c r="F306" s="33">
        <f>SUM(F293:F305)</f>
        <v>0</v>
      </c>
    </row>
    <row r="309" spans="1:6">
      <c r="A309" s="94" t="s">
        <v>469</v>
      </c>
      <c r="B309" s="49" t="s">
        <v>714</v>
      </c>
      <c r="C309" s="45"/>
      <c r="D309" s="46"/>
      <c r="E309" s="47"/>
      <c r="F309" s="48"/>
    </row>
    <row r="310" spans="1:6" ht="103.5" customHeight="1">
      <c r="A310" s="96" t="s">
        <v>478</v>
      </c>
      <c r="B310" s="64" t="s">
        <v>713</v>
      </c>
      <c r="C310" s="76" t="s">
        <v>544</v>
      </c>
      <c r="D310" s="14">
        <v>20.100000000000001</v>
      </c>
      <c r="E310" s="116"/>
      <c r="F310" s="30">
        <f>+D310*E310</f>
        <v>0</v>
      </c>
    </row>
    <row r="311" spans="1:6">
      <c r="C311" s="26"/>
    </row>
    <row r="312" spans="1:6" ht="102">
      <c r="A312" s="96" t="s">
        <v>715</v>
      </c>
      <c r="B312" s="64" t="s">
        <v>716</v>
      </c>
      <c r="C312" s="76" t="s">
        <v>544</v>
      </c>
      <c r="D312" s="14">
        <v>56.65</v>
      </c>
      <c r="E312" s="116"/>
      <c r="F312" s="30">
        <f>+D312*E312</f>
        <v>0</v>
      </c>
    </row>
    <row r="314" spans="1:6" ht="89.25">
      <c r="A314" s="96" t="s">
        <v>458</v>
      </c>
      <c r="B314" s="64" t="s">
        <v>717</v>
      </c>
      <c r="C314" s="76" t="s">
        <v>544</v>
      </c>
      <c r="D314" s="14">
        <v>344</v>
      </c>
      <c r="E314" s="116"/>
      <c r="F314" s="30">
        <f>+D314*E314</f>
        <v>0</v>
      </c>
    </row>
    <row r="315" spans="1:6">
      <c r="A315" s="88"/>
      <c r="B315" s="95" t="s">
        <v>718</v>
      </c>
      <c r="C315" s="90"/>
      <c r="D315" s="33"/>
      <c r="E315" s="32"/>
      <c r="F315" s="33">
        <f>SUM(F310:F314)</f>
        <v>0</v>
      </c>
    </row>
    <row r="318" spans="1:6">
      <c r="A318" s="94" t="s">
        <v>468</v>
      </c>
      <c r="B318" s="49" t="s">
        <v>719</v>
      </c>
      <c r="C318" s="45"/>
      <c r="D318" s="46"/>
      <c r="E318" s="47"/>
      <c r="F318" s="48"/>
    </row>
    <row r="319" spans="1:6" ht="65.25">
      <c r="A319" s="96" t="s">
        <v>464</v>
      </c>
      <c r="B319" s="64" t="s">
        <v>444</v>
      </c>
      <c r="C319" s="76" t="s">
        <v>492</v>
      </c>
      <c r="D319" s="14">
        <v>2</v>
      </c>
      <c r="E319" s="117"/>
      <c r="F319" s="30">
        <f>+D319*E319</f>
        <v>0</v>
      </c>
    </row>
    <row r="321" spans="1:6" ht="65.25">
      <c r="A321" s="96" t="s">
        <v>465</v>
      </c>
      <c r="B321" s="64" t="s">
        <v>445</v>
      </c>
      <c r="C321" s="76" t="s">
        <v>492</v>
      </c>
      <c r="D321" s="14">
        <v>4</v>
      </c>
      <c r="E321" s="117"/>
      <c r="F321" s="30">
        <f>+D321*E321</f>
        <v>0</v>
      </c>
    </row>
    <row r="323" spans="1:6" ht="65.25">
      <c r="A323" s="96" t="s">
        <v>480</v>
      </c>
      <c r="B323" s="64" t="s">
        <v>446</v>
      </c>
      <c r="C323" s="76" t="s">
        <v>492</v>
      </c>
      <c r="D323" s="14">
        <v>5</v>
      </c>
      <c r="E323" s="117"/>
      <c r="F323" s="30">
        <f>+D323*E323</f>
        <v>0</v>
      </c>
    </row>
    <row r="325" spans="1:6" ht="65.25">
      <c r="A325" s="96" t="s">
        <v>481</v>
      </c>
      <c r="B325" s="64" t="s">
        <v>447</v>
      </c>
      <c r="C325" s="76" t="s">
        <v>492</v>
      </c>
      <c r="D325" s="14">
        <v>1</v>
      </c>
      <c r="E325" s="117"/>
      <c r="F325" s="30">
        <f>+D325*E325</f>
        <v>0</v>
      </c>
    </row>
    <row r="327" spans="1:6" ht="90.75">
      <c r="A327" s="96" t="s">
        <v>720</v>
      </c>
      <c r="B327" s="64" t="s">
        <v>448</v>
      </c>
      <c r="C327" s="76" t="s">
        <v>492</v>
      </c>
      <c r="D327" s="14">
        <v>1</v>
      </c>
      <c r="E327" s="117"/>
      <c r="F327" s="30">
        <f>+D327*E327</f>
        <v>0</v>
      </c>
    </row>
    <row r="329" spans="1:6" ht="90.75">
      <c r="A329" s="96" t="s">
        <v>721</v>
      </c>
      <c r="B329" s="64" t="s">
        <v>449</v>
      </c>
      <c r="C329" s="76" t="s">
        <v>492</v>
      </c>
      <c r="D329" s="14">
        <v>1</v>
      </c>
      <c r="E329" s="117"/>
      <c r="F329" s="30">
        <f>+D329*E329</f>
        <v>0</v>
      </c>
    </row>
    <row r="331" spans="1:6" ht="54" customHeight="1">
      <c r="A331" s="96" t="s">
        <v>722</v>
      </c>
      <c r="B331" s="64" t="s">
        <v>723</v>
      </c>
      <c r="C331" s="76" t="s">
        <v>492</v>
      </c>
      <c r="D331" s="14">
        <v>1</v>
      </c>
      <c r="E331" s="117"/>
      <c r="F331" s="30">
        <f>+D331*E331</f>
        <v>0</v>
      </c>
    </row>
    <row r="333" spans="1:6" ht="51.75" customHeight="1">
      <c r="A333" s="96" t="s">
        <v>724</v>
      </c>
      <c r="B333" s="64" t="s">
        <v>450</v>
      </c>
      <c r="C333" s="76" t="s">
        <v>492</v>
      </c>
      <c r="D333" s="14">
        <v>1</v>
      </c>
      <c r="E333" s="117"/>
      <c r="F333" s="30">
        <f>+D333*E333</f>
        <v>0</v>
      </c>
    </row>
    <row r="335" spans="1:6" ht="52.5">
      <c r="A335" s="96" t="s">
        <v>725</v>
      </c>
      <c r="B335" s="64" t="s">
        <v>63</v>
      </c>
      <c r="C335" s="76" t="s">
        <v>492</v>
      </c>
      <c r="D335" s="14">
        <v>3</v>
      </c>
      <c r="E335" s="117"/>
      <c r="F335" s="30">
        <f>+D335*E335</f>
        <v>0</v>
      </c>
    </row>
    <row r="337" spans="1:6" ht="52.5">
      <c r="A337" s="96" t="s">
        <v>726</v>
      </c>
      <c r="B337" s="64" t="s">
        <v>64</v>
      </c>
      <c r="C337" s="76" t="s">
        <v>492</v>
      </c>
      <c r="D337" s="14">
        <v>1</v>
      </c>
      <c r="E337" s="117"/>
      <c r="F337" s="30">
        <f>+D337*E337</f>
        <v>0</v>
      </c>
    </row>
    <row r="339" spans="1:6" ht="52.5">
      <c r="A339" s="96" t="s">
        <v>727</v>
      </c>
      <c r="B339" s="64" t="s">
        <v>65</v>
      </c>
      <c r="C339" s="76" t="s">
        <v>492</v>
      </c>
      <c r="D339" s="14">
        <v>1</v>
      </c>
      <c r="E339" s="117"/>
      <c r="F339" s="30">
        <f>+D339*E339</f>
        <v>0</v>
      </c>
    </row>
    <row r="341" spans="1:6" ht="52.5">
      <c r="A341" s="96" t="s">
        <v>728</v>
      </c>
      <c r="B341" s="64" t="s">
        <v>66</v>
      </c>
      <c r="C341" s="76" t="s">
        <v>492</v>
      </c>
      <c r="D341" s="14">
        <v>1</v>
      </c>
      <c r="E341" s="117"/>
      <c r="F341" s="30">
        <f>+D341*E341</f>
        <v>0</v>
      </c>
    </row>
    <row r="343" spans="1:6" ht="52.5">
      <c r="A343" s="96" t="s">
        <v>729</v>
      </c>
      <c r="B343" s="64" t="s">
        <v>67</v>
      </c>
      <c r="C343" s="76" t="s">
        <v>492</v>
      </c>
      <c r="D343" s="14">
        <v>1</v>
      </c>
      <c r="E343" s="117"/>
      <c r="F343" s="30">
        <f>+D343*E343</f>
        <v>0</v>
      </c>
    </row>
    <row r="345" spans="1:6" ht="52.5">
      <c r="A345" s="96" t="s">
        <v>730</v>
      </c>
      <c r="B345" s="64" t="s">
        <v>68</v>
      </c>
      <c r="C345" s="76" t="s">
        <v>492</v>
      </c>
      <c r="D345" s="14">
        <v>1</v>
      </c>
      <c r="E345" s="117"/>
      <c r="F345" s="30">
        <f>+D345*E345</f>
        <v>0</v>
      </c>
    </row>
    <row r="347" spans="1:6" ht="38.25">
      <c r="A347" s="96" t="s">
        <v>731</v>
      </c>
      <c r="B347" s="64" t="s">
        <v>732</v>
      </c>
      <c r="C347" s="76" t="s">
        <v>492</v>
      </c>
      <c r="D347" s="14">
        <v>1</v>
      </c>
      <c r="E347" s="117"/>
      <c r="F347" s="30">
        <f>+D347*E347</f>
        <v>0</v>
      </c>
    </row>
    <row r="349" spans="1:6" ht="38.25">
      <c r="A349" s="96" t="s">
        <v>733</v>
      </c>
      <c r="B349" s="64" t="s">
        <v>734</v>
      </c>
      <c r="C349" s="76" t="s">
        <v>492</v>
      </c>
      <c r="D349" s="14">
        <v>2</v>
      </c>
      <c r="E349" s="117"/>
      <c r="F349" s="30">
        <f>+D349*E349</f>
        <v>0</v>
      </c>
    </row>
    <row r="351" spans="1:6" ht="38.25">
      <c r="A351" s="96" t="s">
        <v>735</v>
      </c>
      <c r="B351" s="64" t="s">
        <v>736</v>
      </c>
      <c r="C351" s="76" t="s">
        <v>492</v>
      </c>
      <c r="D351" s="14">
        <v>1</v>
      </c>
      <c r="E351" s="117"/>
      <c r="F351" s="30">
        <f>+D351*E351</f>
        <v>0</v>
      </c>
    </row>
    <row r="353" spans="1:6" ht="38.25">
      <c r="A353" s="96" t="s">
        <v>737</v>
      </c>
      <c r="B353" s="64" t="s">
        <v>738</v>
      </c>
      <c r="C353" s="76" t="s">
        <v>492</v>
      </c>
      <c r="D353" s="14">
        <v>4</v>
      </c>
      <c r="E353" s="117"/>
      <c r="F353" s="30">
        <f>+D353*E353</f>
        <v>0</v>
      </c>
    </row>
    <row r="355" spans="1:6" ht="38.25">
      <c r="A355" s="96" t="s">
        <v>739</v>
      </c>
      <c r="B355" s="64" t="s">
        <v>741</v>
      </c>
      <c r="C355" s="76" t="s">
        <v>492</v>
      </c>
      <c r="D355" s="14">
        <v>1</v>
      </c>
      <c r="E355" s="117"/>
      <c r="F355" s="30">
        <f>+D355*E355</f>
        <v>0</v>
      </c>
    </row>
    <row r="357" spans="1:6" ht="38.25">
      <c r="A357" s="96" t="s">
        <v>740</v>
      </c>
      <c r="B357" s="64" t="s">
        <v>742</v>
      </c>
      <c r="C357" s="76" t="s">
        <v>492</v>
      </c>
      <c r="D357" s="14">
        <v>4</v>
      </c>
      <c r="E357" s="117"/>
      <c r="F357" s="30">
        <f>+D357*E357</f>
        <v>0</v>
      </c>
    </row>
    <row r="358" spans="1:6">
      <c r="A358" s="88"/>
      <c r="B358" s="95" t="s">
        <v>743</v>
      </c>
      <c r="C358" s="90"/>
      <c r="D358" s="33"/>
      <c r="E358" s="32"/>
      <c r="F358" s="33">
        <f>SUM(F319:F357)</f>
        <v>0</v>
      </c>
    </row>
    <row r="361" spans="1:6">
      <c r="A361" s="94" t="s">
        <v>472</v>
      </c>
      <c r="B361" s="49" t="s">
        <v>744</v>
      </c>
      <c r="C361" s="45"/>
      <c r="D361" s="46"/>
      <c r="E361" s="47"/>
      <c r="F361" s="48"/>
    </row>
    <row r="362" spans="1:6" ht="25.5">
      <c r="A362" s="61" t="s">
        <v>473</v>
      </c>
      <c r="B362" s="64" t="s">
        <v>745</v>
      </c>
      <c r="C362" s="65" t="s">
        <v>544</v>
      </c>
      <c r="D362" s="14">
        <v>47.92</v>
      </c>
      <c r="E362" s="117"/>
      <c r="F362" s="30">
        <f>+D362*E362</f>
        <v>0</v>
      </c>
    </row>
    <row r="363" spans="1:6">
      <c r="D363" s="30"/>
      <c r="E363" s="39"/>
      <c r="F363" s="9"/>
    </row>
    <row r="364" spans="1:6" ht="25.5">
      <c r="A364" s="61" t="s">
        <v>474</v>
      </c>
      <c r="B364" s="64" t="s">
        <v>69</v>
      </c>
      <c r="C364" s="65" t="s">
        <v>544</v>
      </c>
      <c r="D364" s="14">
        <v>12.6</v>
      </c>
      <c r="E364" s="117"/>
      <c r="F364" s="30">
        <f>+D364*E364</f>
        <v>0</v>
      </c>
    </row>
    <row r="366" spans="1:6">
      <c r="A366" s="61" t="s">
        <v>475</v>
      </c>
      <c r="B366" s="64" t="s">
        <v>746</v>
      </c>
      <c r="C366" s="65" t="s">
        <v>492</v>
      </c>
      <c r="D366" s="14">
        <v>2</v>
      </c>
      <c r="E366" s="117"/>
      <c r="F366" s="30">
        <f>+D366*E366</f>
        <v>0</v>
      </c>
    </row>
    <row r="367" spans="1:6">
      <c r="A367" s="88"/>
      <c r="B367" s="95" t="s">
        <v>747</v>
      </c>
      <c r="C367" s="90"/>
      <c r="D367" s="33"/>
      <c r="E367" s="32"/>
      <c r="F367" s="33">
        <f>SUM(F362:F366)</f>
        <v>0</v>
      </c>
    </row>
    <row r="370" spans="1:6">
      <c r="A370" s="94" t="s">
        <v>748</v>
      </c>
      <c r="B370" s="49" t="s">
        <v>749</v>
      </c>
      <c r="C370" s="45"/>
      <c r="D370" s="46"/>
      <c r="E370" s="47"/>
      <c r="F370" s="48"/>
    </row>
    <row r="371" spans="1:6" ht="105.75" customHeight="1">
      <c r="A371" s="34" t="s">
        <v>677</v>
      </c>
      <c r="B371" s="64" t="s">
        <v>400</v>
      </c>
      <c r="C371" s="65" t="s">
        <v>544</v>
      </c>
      <c r="D371" s="14">
        <v>167.33</v>
      </c>
      <c r="E371" s="117"/>
      <c r="F371" s="30">
        <f>+D371*E371</f>
        <v>0</v>
      </c>
    </row>
    <row r="373" spans="1:6" ht="114.75">
      <c r="A373" s="34" t="s">
        <v>678</v>
      </c>
      <c r="B373" s="64" t="s">
        <v>399</v>
      </c>
      <c r="C373" s="65" t="s">
        <v>544</v>
      </c>
      <c r="D373" s="14">
        <v>256.5</v>
      </c>
      <c r="E373" s="117"/>
      <c r="F373" s="30">
        <f>+D373*E373</f>
        <v>0</v>
      </c>
    </row>
    <row r="375" spans="1:6" ht="37.5" customHeight="1">
      <c r="A375" s="34" t="s">
        <v>750</v>
      </c>
      <c r="B375" s="64" t="s">
        <v>397</v>
      </c>
      <c r="C375" s="65" t="s">
        <v>544</v>
      </c>
      <c r="D375" s="14">
        <v>85.46</v>
      </c>
      <c r="E375" s="117"/>
      <c r="F375" s="30">
        <f>+D375*E375</f>
        <v>0</v>
      </c>
    </row>
    <row r="377" spans="1:6" ht="25.5">
      <c r="A377" s="34" t="s">
        <v>84</v>
      </c>
      <c r="B377" s="64" t="s">
        <v>398</v>
      </c>
      <c r="C377" s="65" t="s">
        <v>544</v>
      </c>
      <c r="D377" s="14">
        <v>11.3</v>
      </c>
      <c r="E377" s="117"/>
      <c r="F377" s="30">
        <f>+D377*E377</f>
        <v>0</v>
      </c>
    </row>
    <row r="379" spans="1:6">
      <c r="A379" s="34" t="s">
        <v>85</v>
      </c>
      <c r="B379" s="64" t="s">
        <v>751</v>
      </c>
      <c r="C379" s="65" t="s">
        <v>501</v>
      </c>
      <c r="D379" s="14">
        <v>36.28</v>
      </c>
      <c r="E379" s="117"/>
      <c r="F379" s="30">
        <f>+D379*E379</f>
        <v>0</v>
      </c>
    </row>
    <row r="380" spans="1:6">
      <c r="A380" s="88"/>
      <c r="B380" s="95" t="s">
        <v>752</v>
      </c>
      <c r="C380" s="90"/>
      <c r="D380" s="33"/>
      <c r="E380" s="32"/>
      <c r="F380" s="33">
        <f>SUM(F371:F379)</f>
        <v>0</v>
      </c>
    </row>
    <row r="383" spans="1:6">
      <c r="A383" s="94" t="s">
        <v>753</v>
      </c>
      <c r="B383" s="49" t="s">
        <v>754</v>
      </c>
      <c r="C383" s="45"/>
      <c r="D383" s="46"/>
      <c r="E383" s="47"/>
      <c r="F383" s="48"/>
    </row>
    <row r="384" spans="1:6" ht="37.5" customHeight="1">
      <c r="A384" s="34" t="s">
        <v>684</v>
      </c>
      <c r="B384" s="64" t="s">
        <v>755</v>
      </c>
      <c r="C384" s="65" t="s">
        <v>544</v>
      </c>
      <c r="D384" s="14">
        <v>20.100000000000001</v>
      </c>
      <c r="E384" s="117"/>
      <c r="F384" s="30">
        <f>+D384*E384</f>
        <v>0</v>
      </c>
    </row>
    <row r="386" spans="1:6" ht="25.5">
      <c r="A386" s="34" t="s">
        <v>685</v>
      </c>
      <c r="B386" s="64" t="s">
        <v>756</v>
      </c>
      <c r="C386" s="65" t="s">
        <v>544</v>
      </c>
      <c r="D386" s="14">
        <v>56.65</v>
      </c>
      <c r="E386" s="117"/>
      <c r="F386" s="30">
        <f>+D386*E386</f>
        <v>0</v>
      </c>
    </row>
    <row r="388" spans="1:6" ht="25.5">
      <c r="A388" s="34" t="s">
        <v>686</v>
      </c>
      <c r="B388" s="64" t="s">
        <v>757</v>
      </c>
      <c r="C388" s="65" t="s">
        <v>544</v>
      </c>
      <c r="D388" s="14">
        <v>547.15</v>
      </c>
      <c r="E388" s="117"/>
      <c r="F388" s="30">
        <f>+D388*E388</f>
        <v>0</v>
      </c>
    </row>
    <row r="390" spans="1:6" ht="25.5">
      <c r="A390" s="34" t="s">
        <v>758</v>
      </c>
      <c r="B390" s="64" t="s">
        <v>759</v>
      </c>
      <c r="C390" s="65" t="s">
        <v>544</v>
      </c>
      <c r="D390" s="14">
        <v>449.96</v>
      </c>
      <c r="E390" s="118"/>
      <c r="F390" s="30">
        <f>+D390*E390</f>
        <v>0</v>
      </c>
    </row>
    <row r="392" spans="1:6" ht="51">
      <c r="A392" s="34" t="s">
        <v>760</v>
      </c>
      <c r="B392" s="64" t="s">
        <v>761</v>
      </c>
      <c r="C392" s="65" t="s">
        <v>544</v>
      </c>
      <c r="D392" s="14">
        <v>49.11</v>
      </c>
      <c r="E392" s="117"/>
      <c r="F392" s="30">
        <f>+D392*E392</f>
        <v>0</v>
      </c>
    </row>
    <row r="393" spans="1:6">
      <c r="A393" s="88"/>
      <c r="B393" s="95" t="s">
        <v>762</v>
      </c>
      <c r="C393" s="90"/>
      <c r="D393" s="33"/>
      <c r="E393" s="32"/>
      <c r="F393" s="33">
        <f>SUM(F384:F392)</f>
        <v>0</v>
      </c>
    </row>
    <row r="396" spans="1:6">
      <c r="A396" s="94" t="s">
        <v>763</v>
      </c>
      <c r="B396" s="49" t="s">
        <v>764</v>
      </c>
      <c r="C396" s="45"/>
      <c r="D396" s="46"/>
      <c r="E396" s="47"/>
      <c r="F396" s="48"/>
    </row>
    <row r="397" spans="1:6" ht="38.25">
      <c r="A397" s="34" t="s">
        <v>765</v>
      </c>
      <c r="B397" s="97" t="s">
        <v>766</v>
      </c>
      <c r="C397" s="65" t="s">
        <v>507</v>
      </c>
      <c r="D397" s="14">
        <v>1</v>
      </c>
      <c r="E397" s="116"/>
      <c r="F397" s="30">
        <f>+D397*E397</f>
        <v>0</v>
      </c>
    </row>
    <row r="398" spans="1:6">
      <c r="A398" s="88"/>
      <c r="B398" s="95" t="s">
        <v>767</v>
      </c>
      <c r="C398" s="90"/>
      <c r="D398" s="33"/>
      <c r="E398" s="32"/>
      <c r="F398" s="33">
        <f>SUM(F397:F397)</f>
        <v>0</v>
      </c>
    </row>
    <row r="399" spans="1:6">
      <c r="A399" s="77"/>
      <c r="B399" s="105"/>
      <c r="C399" s="26"/>
      <c r="D399" s="30"/>
      <c r="E399" s="39"/>
      <c r="F399" s="30"/>
    </row>
    <row r="400" spans="1:6">
      <c r="A400" s="77"/>
      <c r="B400" s="105"/>
      <c r="C400" s="26"/>
      <c r="D400" s="30"/>
      <c r="E400" s="39"/>
      <c r="F400" s="30"/>
    </row>
    <row r="401" spans="1:6">
      <c r="A401" s="88"/>
      <c r="B401" s="101" t="s">
        <v>842</v>
      </c>
      <c r="C401" s="90"/>
      <c r="D401" s="33"/>
      <c r="E401" s="32"/>
      <c r="F401" s="33">
        <f>+F273+F291+F306+F315+F358+F367+F380+F393+F398</f>
        <v>0</v>
      </c>
    </row>
    <row r="402" spans="1:6">
      <c r="A402" s="77"/>
      <c r="B402" s="13"/>
      <c r="C402" s="26"/>
      <c r="D402" s="30"/>
      <c r="E402" s="39"/>
      <c r="F402" s="30"/>
    </row>
    <row r="403" spans="1:6">
      <c r="A403" s="106" t="s">
        <v>824</v>
      </c>
      <c r="B403" s="71" t="s">
        <v>769</v>
      </c>
      <c r="C403" s="26"/>
      <c r="D403" s="30"/>
      <c r="E403" s="39"/>
      <c r="F403" s="30"/>
    </row>
    <row r="405" spans="1:6">
      <c r="A405" s="94" t="s">
        <v>768</v>
      </c>
      <c r="B405" s="49" t="s">
        <v>840</v>
      </c>
      <c r="C405" s="45"/>
      <c r="D405" s="46"/>
      <c r="E405" s="47"/>
      <c r="F405" s="48"/>
    </row>
    <row r="406" spans="1:6" ht="63.75">
      <c r="A406" s="61" t="s">
        <v>770</v>
      </c>
      <c r="B406" s="64" t="s">
        <v>771</v>
      </c>
      <c r="C406" s="65" t="s">
        <v>501</v>
      </c>
      <c r="D406" s="14">
        <v>86.43</v>
      </c>
      <c r="E406" s="122"/>
      <c r="F406" s="30">
        <f>+D406*E406</f>
        <v>0</v>
      </c>
    </row>
    <row r="408" spans="1:6" ht="63.75">
      <c r="A408" s="61" t="s">
        <v>772</v>
      </c>
      <c r="B408" s="64" t="s">
        <v>773</v>
      </c>
      <c r="C408" s="65" t="s">
        <v>501</v>
      </c>
      <c r="D408" s="14">
        <v>16</v>
      </c>
      <c r="E408" s="122"/>
      <c r="F408" s="30">
        <f>+D408*E408</f>
        <v>0</v>
      </c>
    </row>
    <row r="410" spans="1:6" ht="51">
      <c r="A410" s="61" t="s">
        <v>774</v>
      </c>
      <c r="B410" s="64" t="s">
        <v>71</v>
      </c>
      <c r="C410" s="65" t="s">
        <v>544</v>
      </c>
      <c r="D410" s="14">
        <v>39</v>
      </c>
      <c r="E410" s="122"/>
      <c r="F410" s="30">
        <f>+D410*E410</f>
        <v>0</v>
      </c>
    </row>
    <row r="412" spans="1:6" ht="51">
      <c r="A412" s="61" t="s">
        <v>775</v>
      </c>
      <c r="B412" s="64" t="s">
        <v>777</v>
      </c>
      <c r="C412" s="65" t="s">
        <v>544</v>
      </c>
      <c r="D412" s="14">
        <v>20</v>
      </c>
      <c r="E412" s="122"/>
      <c r="F412" s="30">
        <f>+D412*E412</f>
        <v>0</v>
      </c>
    </row>
    <row r="414" spans="1:6" ht="76.5">
      <c r="A414" s="61" t="s">
        <v>778</v>
      </c>
      <c r="B414" s="64" t="s">
        <v>70</v>
      </c>
      <c r="C414" s="65" t="s">
        <v>501</v>
      </c>
      <c r="D414" s="14">
        <v>65.959999999999994</v>
      </c>
      <c r="E414" s="122"/>
      <c r="F414" s="30">
        <f>+D414*E414</f>
        <v>0</v>
      </c>
    </row>
    <row r="416" spans="1:6" ht="25.5">
      <c r="A416" s="61" t="s">
        <v>779</v>
      </c>
      <c r="B416" s="64" t="s">
        <v>780</v>
      </c>
      <c r="C416" s="65" t="s">
        <v>501</v>
      </c>
      <c r="D416" s="14">
        <v>12.97</v>
      </c>
      <c r="E416" s="122"/>
      <c r="F416" s="30">
        <f>+D416*E416</f>
        <v>0</v>
      </c>
    </row>
    <row r="417" spans="1:6">
      <c r="A417" s="88"/>
      <c r="B417" s="95" t="s">
        <v>781</v>
      </c>
      <c r="C417" s="90"/>
      <c r="D417" s="33"/>
      <c r="E417" s="32"/>
      <c r="F417" s="33">
        <f>SUM(F406:F416)</f>
        <v>0</v>
      </c>
    </row>
    <row r="420" spans="1:6">
      <c r="A420" s="94" t="s">
        <v>782</v>
      </c>
      <c r="B420" s="49" t="s">
        <v>783</v>
      </c>
      <c r="C420" s="45"/>
      <c r="D420" s="46"/>
      <c r="E420" s="47"/>
      <c r="F420" s="48"/>
    </row>
    <row r="421" spans="1:6" ht="14.25">
      <c r="A421" s="61" t="s">
        <v>784</v>
      </c>
      <c r="B421" s="64" t="s">
        <v>785</v>
      </c>
      <c r="C421" s="65" t="s">
        <v>544</v>
      </c>
      <c r="D421" s="14">
        <v>262.8</v>
      </c>
      <c r="E421" s="122"/>
      <c r="F421" s="30">
        <f>+D421*E421</f>
        <v>0</v>
      </c>
    </row>
    <row r="423" spans="1:6" ht="38.25">
      <c r="A423" s="61" t="s">
        <v>786</v>
      </c>
      <c r="B423" s="64" t="s">
        <v>787</v>
      </c>
      <c r="C423" s="65" t="s">
        <v>545</v>
      </c>
      <c r="D423" s="14">
        <v>26.28</v>
      </c>
      <c r="E423" s="122"/>
      <c r="F423" s="30">
        <f>+D423*E423</f>
        <v>0</v>
      </c>
    </row>
    <row r="425" spans="1:6" ht="25.5">
      <c r="A425" s="61" t="s">
        <v>788</v>
      </c>
      <c r="B425" s="64" t="s">
        <v>789</v>
      </c>
      <c r="C425" s="65" t="s">
        <v>544</v>
      </c>
      <c r="D425" s="14">
        <v>262.8</v>
      </c>
      <c r="E425" s="122"/>
      <c r="F425" s="30">
        <f>+D425*E425</f>
        <v>0</v>
      </c>
    </row>
    <row r="427" spans="1:6" ht="51">
      <c r="A427" s="61" t="s">
        <v>790</v>
      </c>
      <c r="B427" s="64" t="s">
        <v>72</v>
      </c>
      <c r="C427" s="65" t="s">
        <v>544</v>
      </c>
      <c r="D427" s="14">
        <v>350.51</v>
      </c>
      <c r="E427" s="122"/>
      <c r="F427" s="30">
        <f>+D427*E427</f>
        <v>0</v>
      </c>
    </row>
    <row r="428" spans="1:6">
      <c r="A428" s="88"/>
      <c r="B428" s="95" t="s">
        <v>791</v>
      </c>
      <c r="C428" s="90"/>
      <c r="D428" s="33"/>
      <c r="E428" s="32"/>
      <c r="F428" s="33">
        <f>SUM(F421:F427)</f>
        <v>0</v>
      </c>
    </row>
    <row r="431" spans="1:6">
      <c r="A431" s="94" t="s">
        <v>792</v>
      </c>
      <c r="B431" s="49" t="s">
        <v>793</v>
      </c>
      <c r="C431" s="45"/>
      <c r="D431" s="46"/>
      <c r="E431" s="47"/>
      <c r="F431" s="48"/>
    </row>
    <row r="432" spans="1:6" ht="25.5">
      <c r="A432" s="61" t="s">
        <v>794</v>
      </c>
      <c r="B432" s="64" t="s">
        <v>795</v>
      </c>
      <c r="C432" s="65" t="s">
        <v>492</v>
      </c>
      <c r="D432" s="14">
        <v>1</v>
      </c>
      <c r="E432" s="123"/>
      <c r="F432" s="30">
        <f>+D432*E432</f>
        <v>0</v>
      </c>
    </row>
    <row r="434" spans="1:6" ht="25.5">
      <c r="A434" s="61" t="s">
        <v>796</v>
      </c>
      <c r="B434" s="64" t="s">
        <v>797</v>
      </c>
      <c r="C434" s="65" t="s">
        <v>492</v>
      </c>
      <c r="D434" s="14">
        <v>3</v>
      </c>
      <c r="E434" s="123"/>
      <c r="F434" s="30">
        <f>+D434*E434</f>
        <v>0</v>
      </c>
    </row>
    <row r="436" spans="1:6" ht="37.5" customHeight="1">
      <c r="A436" s="61" t="s">
        <v>798</v>
      </c>
      <c r="B436" s="64" t="s">
        <v>799</v>
      </c>
      <c r="C436" s="65" t="s">
        <v>492</v>
      </c>
      <c r="D436" s="14">
        <v>3</v>
      </c>
      <c r="E436" s="123"/>
      <c r="F436" s="30">
        <f>+D436*E436</f>
        <v>0</v>
      </c>
    </row>
    <row r="438" spans="1:6" ht="26.25" customHeight="1">
      <c r="A438" s="61" t="s">
        <v>800</v>
      </c>
      <c r="B438" s="64" t="s">
        <v>801</v>
      </c>
      <c r="C438" s="65" t="s">
        <v>492</v>
      </c>
      <c r="D438" s="14">
        <v>25</v>
      </c>
      <c r="E438" s="123"/>
      <c r="F438" s="30">
        <f>+D438*E438</f>
        <v>0</v>
      </c>
    </row>
    <row r="440" spans="1:6" ht="51">
      <c r="A440" s="61" t="s">
        <v>802</v>
      </c>
      <c r="B440" s="64" t="s">
        <v>803</v>
      </c>
      <c r="C440" s="65" t="s">
        <v>492</v>
      </c>
      <c r="D440" s="14">
        <v>14</v>
      </c>
      <c r="E440" s="123"/>
      <c r="F440" s="30">
        <f>+D440*E440</f>
        <v>0</v>
      </c>
    </row>
    <row r="442" spans="1:6" ht="25.5">
      <c r="A442" s="61" t="s">
        <v>804</v>
      </c>
      <c r="B442" s="64" t="s">
        <v>805</v>
      </c>
      <c r="C442" s="65" t="s">
        <v>492</v>
      </c>
      <c r="D442" s="14">
        <v>17</v>
      </c>
      <c r="E442" s="123"/>
      <c r="F442" s="30">
        <f>+D442*E442</f>
        <v>0</v>
      </c>
    </row>
    <row r="443" spans="1:6">
      <c r="A443" s="88"/>
      <c r="B443" s="95" t="s">
        <v>806</v>
      </c>
      <c r="C443" s="90"/>
      <c r="D443" s="33"/>
      <c r="E443" s="32"/>
      <c r="F443" s="33">
        <f>SUM(F432:F442)</f>
        <v>0</v>
      </c>
    </row>
    <row r="446" spans="1:6">
      <c r="A446" s="94" t="s">
        <v>807</v>
      </c>
      <c r="B446" s="49" t="s">
        <v>808</v>
      </c>
      <c r="C446" s="45"/>
      <c r="D446" s="46"/>
      <c r="E446" s="47"/>
      <c r="F446" s="48"/>
    </row>
    <row r="447" spans="1:6" ht="40.5" customHeight="1">
      <c r="A447" s="61" t="s">
        <v>809</v>
      </c>
      <c r="B447" s="64" t="s">
        <v>810</v>
      </c>
      <c r="C447" s="65" t="s">
        <v>492</v>
      </c>
      <c r="D447" s="14">
        <v>1</v>
      </c>
      <c r="E447" s="123"/>
      <c r="F447" s="30">
        <f>+D447*E447</f>
        <v>0</v>
      </c>
    </row>
    <row r="449" spans="1:6" ht="25.5" customHeight="1">
      <c r="A449" s="61" t="s">
        <v>811</v>
      </c>
      <c r="B449" s="64" t="s">
        <v>73</v>
      </c>
      <c r="C449" s="65" t="s">
        <v>492</v>
      </c>
      <c r="D449" s="14">
        <v>1</v>
      </c>
      <c r="E449" s="123"/>
      <c r="F449" s="30">
        <f>+D449*E449</f>
        <v>0</v>
      </c>
    </row>
    <row r="451" spans="1:6" ht="26.25" customHeight="1">
      <c r="A451" s="61" t="s">
        <v>812</v>
      </c>
      <c r="B451" s="64" t="s">
        <v>74</v>
      </c>
      <c r="C451" s="65" t="s">
        <v>492</v>
      </c>
      <c r="D451" s="14">
        <v>1</v>
      </c>
      <c r="E451" s="123"/>
      <c r="F451" s="30">
        <f>+D451*E451</f>
        <v>0</v>
      </c>
    </row>
    <row r="453" spans="1:6" ht="29.25" customHeight="1">
      <c r="A453" s="61" t="s">
        <v>813</v>
      </c>
      <c r="B453" s="64" t="s">
        <v>75</v>
      </c>
      <c r="C453" s="65" t="s">
        <v>492</v>
      </c>
      <c r="D453" s="14">
        <v>1</v>
      </c>
      <c r="E453" s="123"/>
      <c r="F453" s="30">
        <f>+D453*E453</f>
        <v>0</v>
      </c>
    </row>
    <row r="455" spans="1:6" ht="25.5">
      <c r="A455" s="61" t="s">
        <v>815</v>
      </c>
      <c r="B455" s="64" t="s">
        <v>814</v>
      </c>
      <c r="C455" s="65" t="s">
        <v>492</v>
      </c>
      <c r="D455" s="14">
        <v>1</v>
      </c>
      <c r="E455" s="123"/>
      <c r="F455" s="30">
        <f>+D455*E455</f>
        <v>0</v>
      </c>
    </row>
    <row r="457" spans="1:6" ht="25.5">
      <c r="A457" s="61" t="s">
        <v>816</v>
      </c>
      <c r="B457" s="64" t="s">
        <v>817</v>
      </c>
      <c r="C457" s="65" t="s">
        <v>492</v>
      </c>
      <c r="D457" s="14">
        <v>1</v>
      </c>
      <c r="E457" s="123"/>
      <c r="F457" s="30">
        <f>+D457*E457</f>
        <v>0</v>
      </c>
    </row>
    <row r="459" spans="1:6" ht="38.25">
      <c r="A459" s="61" t="s">
        <v>818</v>
      </c>
      <c r="B459" s="64" t="s">
        <v>819</v>
      </c>
      <c r="C459" s="65" t="s">
        <v>492</v>
      </c>
      <c r="D459" s="14">
        <v>1</v>
      </c>
      <c r="E459" s="123"/>
      <c r="F459" s="30">
        <f>+D459*E459</f>
        <v>0</v>
      </c>
    </row>
    <row r="461" spans="1:6" ht="63.75">
      <c r="A461" s="61" t="s">
        <v>820</v>
      </c>
      <c r="B461" s="64" t="s">
        <v>821</v>
      </c>
      <c r="C461" s="65" t="s">
        <v>492</v>
      </c>
      <c r="D461" s="14">
        <v>1</v>
      </c>
      <c r="E461" s="123"/>
      <c r="F461" s="30">
        <f>+D461*E461</f>
        <v>0</v>
      </c>
    </row>
    <row r="462" spans="1:6">
      <c r="A462" s="88"/>
      <c r="B462" s="95" t="s">
        <v>822</v>
      </c>
      <c r="C462" s="90"/>
      <c r="D462" s="33"/>
      <c r="E462" s="32"/>
      <c r="F462" s="33">
        <f>SUM(F447:F461)</f>
        <v>0</v>
      </c>
    </row>
    <row r="465" spans="1:6">
      <c r="A465" s="88"/>
      <c r="B465" s="95" t="s">
        <v>843</v>
      </c>
      <c r="C465" s="90"/>
      <c r="D465" s="33"/>
      <c r="E465" s="32"/>
      <c r="F465" s="33">
        <f>+F417+F428+F443+F462</f>
        <v>0</v>
      </c>
    </row>
    <row r="466" spans="1:6">
      <c r="A466" s="77"/>
      <c r="B466" s="105"/>
      <c r="C466" s="26"/>
      <c r="D466" s="30"/>
      <c r="E466" s="39"/>
      <c r="F466" s="30"/>
    </row>
    <row r="467" spans="1:6">
      <c r="A467" s="77"/>
      <c r="B467" s="105"/>
      <c r="C467" s="26"/>
      <c r="D467" s="30"/>
      <c r="E467" s="39"/>
      <c r="F467" s="30"/>
    </row>
    <row r="468" spans="1:6">
      <c r="A468" s="77"/>
      <c r="B468" s="105"/>
      <c r="C468" s="26"/>
      <c r="D468" s="30"/>
      <c r="E468" s="39"/>
      <c r="F468" s="30"/>
    </row>
    <row r="469" spans="1:6">
      <c r="A469" s="77"/>
      <c r="B469" s="105"/>
      <c r="C469" s="26"/>
      <c r="D469" s="30"/>
      <c r="E469" s="39"/>
      <c r="F469" s="30"/>
    </row>
    <row r="470" spans="1:6">
      <c r="A470" s="77"/>
      <c r="B470" s="105"/>
      <c r="C470" s="26"/>
      <c r="D470" s="30"/>
      <c r="E470" s="39"/>
      <c r="F470" s="30"/>
    </row>
    <row r="474" spans="1:6">
      <c r="A474" s="106" t="s">
        <v>868</v>
      </c>
      <c r="B474" s="55" t="s">
        <v>392</v>
      </c>
    </row>
    <row r="476" spans="1:6">
      <c r="A476" s="94" t="s">
        <v>471</v>
      </c>
      <c r="B476" s="49" t="s">
        <v>392</v>
      </c>
      <c r="C476" s="45"/>
      <c r="D476" s="46"/>
      <c r="E476" s="47"/>
      <c r="F476" s="48"/>
    </row>
    <row r="477" spans="1:6" ht="12.75" customHeight="1">
      <c r="A477" s="478" t="s">
        <v>395</v>
      </c>
      <c r="B477" s="479" t="s">
        <v>393</v>
      </c>
      <c r="C477" s="102" t="s">
        <v>110</v>
      </c>
      <c r="D477" s="33">
        <v>20</v>
      </c>
      <c r="E477" s="480"/>
      <c r="F477" s="33">
        <f>+D477*E477</f>
        <v>0</v>
      </c>
    </row>
    <row r="478" spans="1:6">
      <c r="A478" s="88"/>
      <c r="B478" s="95" t="s">
        <v>394</v>
      </c>
      <c r="C478" s="90"/>
      <c r="D478" s="33"/>
      <c r="E478" s="32"/>
      <c r="F478" s="33">
        <f>SUM(F477:F477)</f>
        <v>0</v>
      </c>
    </row>
    <row r="481" spans="1:6">
      <c r="A481" s="88"/>
      <c r="B481" s="95" t="s">
        <v>396</v>
      </c>
      <c r="C481" s="90"/>
      <c r="D481" s="33"/>
      <c r="E481" s="32"/>
      <c r="F481" s="33">
        <f>+F478</f>
        <v>0</v>
      </c>
    </row>
    <row r="532" spans="1:6">
      <c r="B532" s="98" t="s">
        <v>823</v>
      </c>
    </row>
    <row r="534" spans="1:6">
      <c r="A534" s="61" t="s">
        <v>688</v>
      </c>
      <c r="B534" s="86" t="s">
        <v>689</v>
      </c>
      <c r="C534" s="65" t="s">
        <v>825</v>
      </c>
      <c r="F534" s="14">
        <f>+F245</f>
        <v>0</v>
      </c>
    </row>
    <row r="535" spans="1:6">
      <c r="A535" s="61" t="s">
        <v>690</v>
      </c>
      <c r="B535" s="86" t="s">
        <v>691</v>
      </c>
      <c r="C535" s="65" t="s">
        <v>825</v>
      </c>
      <c r="F535" s="14">
        <f>+F401</f>
        <v>0</v>
      </c>
    </row>
    <row r="536" spans="1:6">
      <c r="A536" s="74" t="s">
        <v>824</v>
      </c>
      <c r="B536" s="99" t="s">
        <v>769</v>
      </c>
      <c r="C536" s="68" t="s">
        <v>825</v>
      </c>
      <c r="D536" s="46"/>
      <c r="E536" s="47"/>
      <c r="F536" s="46">
        <f>+F465</f>
        <v>0</v>
      </c>
    </row>
    <row r="537" spans="1:6">
      <c r="A537" s="88"/>
      <c r="B537" s="101" t="s">
        <v>826</v>
      </c>
      <c r="C537" s="102" t="s">
        <v>825</v>
      </c>
      <c r="D537" s="33"/>
      <c r="E537" s="32"/>
      <c r="F537" s="33">
        <f>SUM(F534:F536)</f>
        <v>0</v>
      </c>
    </row>
    <row r="540" spans="1:6">
      <c r="A540" s="74" t="s">
        <v>688</v>
      </c>
      <c r="B540" s="99" t="s">
        <v>689</v>
      </c>
      <c r="C540" s="45"/>
      <c r="D540" s="46"/>
      <c r="E540" s="47"/>
      <c r="F540" s="48"/>
    </row>
    <row r="541" spans="1:6">
      <c r="A541" s="34" t="s">
        <v>830</v>
      </c>
      <c r="B541" s="86" t="s">
        <v>517</v>
      </c>
      <c r="C541" s="65" t="s">
        <v>825</v>
      </c>
      <c r="F541" s="14">
        <f>+F20</f>
        <v>0</v>
      </c>
    </row>
    <row r="542" spans="1:6">
      <c r="A542" s="34" t="s">
        <v>831</v>
      </c>
      <c r="B542" s="86" t="s">
        <v>827</v>
      </c>
      <c r="C542" s="65" t="s">
        <v>825</v>
      </c>
      <c r="F542" s="14">
        <f>+F53</f>
        <v>0</v>
      </c>
    </row>
    <row r="543" spans="1:6">
      <c r="A543" s="34" t="s">
        <v>832</v>
      </c>
      <c r="B543" s="86" t="s">
        <v>541</v>
      </c>
      <c r="C543" s="65" t="s">
        <v>825</v>
      </c>
      <c r="F543" s="14">
        <f>+F94</f>
        <v>0</v>
      </c>
    </row>
    <row r="544" spans="1:6">
      <c r="A544" s="34" t="s">
        <v>833</v>
      </c>
      <c r="B544" s="86" t="s">
        <v>621</v>
      </c>
      <c r="C544" s="65" t="s">
        <v>825</v>
      </c>
      <c r="F544" s="14">
        <f>+F149</f>
        <v>0</v>
      </c>
    </row>
    <row r="545" spans="1:6">
      <c r="A545" s="34" t="s">
        <v>834</v>
      </c>
      <c r="B545" s="86" t="s">
        <v>623</v>
      </c>
      <c r="C545" s="65" t="s">
        <v>825</v>
      </c>
      <c r="F545" s="14">
        <f>+F160</f>
        <v>0</v>
      </c>
    </row>
    <row r="546" spans="1:6">
      <c r="A546" s="34" t="s">
        <v>835</v>
      </c>
      <c r="B546" s="86" t="s">
        <v>629</v>
      </c>
      <c r="C546" s="65" t="s">
        <v>825</v>
      </c>
      <c r="F546" s="14">
        <f>+F223</f>
        <v>0</v>
      </c>
    </row>
    <row r="547" spans="1:6">
      <c r="A547" s="34" t="s">
        <v>836</v>
      </c>
      <c r="B547" s="86" t="s">
        <v>676</v>
      </c>
      <c r="C547" s="65" t="s">
        <v>825</v>
      </c>
      <c r="F547" s="14">
        <f>+F232</f>
        <v>0</v>
      </c>
    </row>
    <row r="548" spans="1:6">
      <c r="A548" s="100" t="s">
        <v>837</v>
      </c>
      <c r="B548" s="99" t="s">
        <v>828</v>
      </c>
      <c r="C548" s="68" t="s">
        <v>825</v>
      </c>
      <c r="D548" s="46"/>
      <c r="E548" s="47"/>
      <c r="F548" s="46">
        <f>+F243</f>
        <v>0</v>
      </c>
    </row>
    <row r="549" spans="1:6">
      <c r="A549" s="100"/>
      <c r="B549" s="101" t="s">
        <v>826</v>
      </c>
      <c r="C549" s="102" t="s">
        <v>825</v>
      </c>
      <c r="D549" s="33"/>
      <c r="E549" s="32"/>
      <c r="F549" s="33">
        <f>SUM(F541:F548)</f>
        <v>0</v>
      </c>
    </row>
    <row r="550" spans="1:6">
      <c r="A550" s="103"/>
      <c r="F550" s="14"/>
    </row>
    <row r="551" spans="1:6">
      <c r="A551" s="77"/>
      <c r="F551" s="14"/>
    </row>
    <row r="552" spans="1:6">
      <c r="F552" s="14"/>
    </row>
    <row r="553" spans="1:6">
      <c r="A553" s="74" t="s">
        <v>690</v>
      </c>
      <c r="B553" s="99" t="s">
        <v>691</v>
      </c>
      <c r="C553" s="45"/>
      <c r="D553" s="46"/>
      <c r="E553" s="47"/>
      <c r="F553" s="46"/>
    </row>
    <row r="554" spans="1:6">
      <c r="A554" s="34" t="s">
        <v>830</v>
      </c>
      <c r="B554" s="86" t="s">
        <v>829</v>
      </c>
      <c r="C554" s="65" t="s">
        <v>825</v>
      </c>
      <c r="F554" s="14">
        <f>+F273</f>
        <v>0</v>
      </c>
    </row>
    <row r="555" spans="1:6">
      <c r="A555" s="34" t="s">
        <v>831</v>
      </c>
      <c r="B555" s="86" t="s">
        <v>704</v>
      </c>
      <c r="C555" s="65" t="s">
        <v>825</v>
      </c>
      <c r="F555" s="14">
        <f>+F291</f>
        <v>0</v>
      </c>
    </row>
    <row r="556" spans="1:6">
      <c r="A556" s="34" t="s">
        <v>832</v>
      </c>
      <c r="B556" s="86" t="s">
        <v>710</v>
      </c>
      <c r="C556" s="65" t="s">
        <v>825</v>
      </c>
      <c r="F556" s="14">
        <f>+F306</f>
        <v>0</v>
      </c>
    </row>
    <row r="557" spans="1:6">
      <c r="A557" s="34" t="s">
        <v>833</v>
      </c>
      <c r="B557" s="86" t="s">
        <v>839</v>
      </c>
      <c r="C557" s="65" t="s">
        <v>825</v>
      </c>
      <c r="F557" s="14">
        <f>+F315</f>
        <v>0</v>
      </c>
    </row>
    <row r="558" spans="1:6">
      <c r="A558" s="34" t="s">
        <v>834</v>
      </c>
      <c r="B558" s="86" t="s">
        <v>719</v>
      </c>
      <c r="C558" s="65" t="s">
        <v>825</v>
      </c>
      <c r="F558" s="14">
        <f>+F358</f>
        <v>0</v>
      </c>
    </row>
    <row r="559" spans="1:6">
      <c r="A559" s="34" t="s">
        <v>835</v>
      </c>
      <c r="B559" s="86" t="s">
        <v>744</v>
      </c>
      <c r="C559" s="65" t="s">
        <v>825</v>
      </c>
      <c r="F559" s="14">
        <f>+F367</f>
        <v>0</v>
      </c>
    </row>
    <row r="560" spans="1:6">
      <c r="A560" s="34" t="s">
        <v>836</v>
      </c>
      <c r="B560" s="86" t="s">
        <v>749</v>
      </c>
      <c r="C560" s="65" t="s">
        <v>825</v>
      </c>
      <c r="F560" s="14">
        <f>+F380</f>
        <v>0</v>
      </c>
    </row>
    <row r="561" spans="1:6">
      <c r="A561" s="61" t="s">
        <v>837</v>
      </c>
      <c r="B561" s="86" t="s">
        <v>754</v>
      </c>
      <c r="C561" s="65" t="s">
        <v>825</v>
      </c>
      <c r="F561" s="14">
        <f>+F393</f>
        <v>0</v>
      </c>
    </row>
    <row r="562" spans="1:6">
      <c r="A562" s="74" t="s">
        <v>838</v>
      </c>
      <c r="B562" s="99" t="s">
        <v>764</v>
      </c>
      <c r="C562" s="68" t="s">
        <v>825</v>
      </c>
      <c r="D562" s="46"/>
      <c r="E562" s="47"/>
      <c r="F562" s="46">
        <f>+F398</f>
        <v>0</v>
      </c>
    </row>
    <row r="563" spans="1:6">
      <c r="A563" s="88"/>
      <c r="B563" s="101" t="s">
        <v>826</v>
      </c>
      <c r="C563" s="102" t="s">
        <v>825</v>
      </c>
      <c r="D563" s="33"/>
      <c r="E563" s="32"/>
      <c r="F563" s="33">
        <f>SUM(F554:F562)</f>
        <v>0</v>
      </c>
    </row>
    <row r="564" spans="1:6">
      <c r="F564" s="14"/>
    </row>
    <row r="565" spans="1:6">
      <c r="F565" s="14"/>
    </row>
    <row r="566" spans="1:6">
      <c r="A566" s="74" t="s">
        <v>824</v>
      </c>
      <c r="B566" s="99" t="s">
        <v>769</v>
      </c>
      <c r="C566" s="45"/>
      <c r="D566" s="46"/>
      <c r="E566" s="47"/>
      <c r="F566" s="46"/>
    </row>
    <row r="567" spans="1:6">
      <c r="A567" s="34" t="s">
        <v>830</v>
      </c>
      <c r="B567" s="86" t="s">
        <v>840</v>
      </c>
      <c r="C567" s="65" t="s">
        <v>825</v>
      </c>
      <c r="F567" s="14">
        <f>+F417</f>
        <v>0</v>
      </c>
    </row>
    <row r="568" spans="1:6">
      <c r="A568" s="34" t="s">
        <v>831</v>
      </c>
      <c r="B568" s="86" t="s">
        <v>783</v>
      </c>
      <c r="C568" s="65" t="s">
        <v>825</v>
      </c>
      <c r="F568" s="14">
        <f>+F428</f>
        <v>0</v>
      </c>
    </row>
    <row r="569" spans="1:6">
      <c r="A569" s="34" t="s">
        <v>832</v>
      </c>
      <c r="B569" s="86" t="s">
        <v>793</v>
      </c>
      <c r="C569" s="65" t="s">
        <v>825</v>
      </c>
      <c r="F569" s="14">
        <f>+F443</f>
        <v>0</v>
      </c>
    </row>
    <row r="570" spans="1:6">
      <c r="A570" s="34" t="s">
        <v>833</v>
      </c>
      <c r="B570" s="86" t="s">
        <v>808</v>
      </c>
      <c r="C570" s="65" t="s">
        <v>825</v>
      </c>
      <c r="F570" s="14">
        <f>+F462</f>
        <v>0</v>
      </c>
    </row>
    <row r="571" spans="1:6">
      <c r="A571" s="88"/>
      <c r="B571" s="101" t="s">
        <v>826</v>
      </c>
      <c r="C571" s="102" t="s">
        <v>825</v>
      </c>
      <c r="D571" s="33"/>
      <c r="E571" s="32"/>
      <c r="F571" s="33">
        <f>SUM(F567:F570)</f>
        <v>0</v>
      </c>
    </row>
    <row r="574" spans="1:6">
      <c r="A574" s="74" t="s">
        <v>868</v>
      </c>
      <c r="B574" s="99" t="s">
        <v>392</v>
      </c>
      <c r="C574" s="45"/>
      <c r="D574" s="46"/>
      <c r="E574" s="47"/>
      <c r="F574" s="46"/>
    </row>
    <row r="575" spans="1:6">
      <c r="A575" s="34" t="s">
        <v>830</v>
      </c>
      <c r="B575" s="105" t="s">
        <v>392</v>
      </c>
      <c r="C575" s="65" t="s">
        <v>825</v>
      </c>
      <c r="F575" s="14">
        <f>+F478</f>
        <v>0</v>
      </c>
    </row>
    <row r="576" spans="1:6">
      <c r="A576" s="88"/>
      <c r="B576" s="101" t="s">
        <v>826</v>
      </c>
      <c r="C576" s="102" t="s">
        <v>825</v>
      </c>
      <c r="D576" s="33"/>
      <c r="E576" s="32"/>
      <c r="F576" s="33">
        <f>SUM(F575:F575)</f>
        <v>0</v>
      </c>
    </row>
  </sheetData>
  <phoneticPr fontId="0" type="noConversion"/>
  <pageMargins left="1.1023622047244095" right="0.74803149606299213" top="0.98425196850393704" bottom="0.59055118110236227" header="0" footer="0"/>
  <pageSetup paperSize="9" firstPageNumber="2" orientation="portrait" useFirstPageNumber="1" r:id="rId1"/>
  <headerFooter alignWithMargins="0">
    <oddHeader xml:space="preserve">&amp;C&amp;8
  &amp;R
</oddHeader>
    <oddFooter xml:space="preserve">&amp;R
</oddFooter>
  </headerFooter>
</worksheet>
</file>

<file path=xl/worksheets/sheet3.xml><?xml version="1.0" encoding="utf-8"?>
<worksheet xmlns="http://schemas.openxmlformats.org/spreadsheetml/2006/main" xmlns:r="http://schemas.openxmlformats.org/officeDocument/2006/relationships">
  <dimension ref="A1:J228"/>
  <sheetViews>
    <sheetView view="pageBreakPreview" topLeftCell="A199" zoomScaleNormal="100" workbookViewId="0">
      <selection activeCell="B15" sqref="B15"/>
    </sheetView>
  </sheetViews>
  <sheetFormatPr defaultRowHeight="12.75"/>
  <cols>
    <col min="1" max="1" width="3.5703125" style="333" customWidth="1"/>
    <col min="2" max="2" width="53.5703125" style="334" customWidth="1"/>
    <col min="3" max="3" width="6" style="261" customWidth="1"/>
    <col min="4" max="4" width="5.140625" style="261" customWidth="1"/>
    <col min="5" max="5" width="7.28515625" style="261" customWidth="1"/>
    <col min="6" max="6" width="11.28515625" style="261" customWidth="1"/>
    <col min="7" max="7" width="12.42578125" style="86" customWidth="1"/>
    <col min="8" max="8" width="10.140625" style="86" bestFit="1" customWidth="1"/>
    <col min="9" max="16384" width="9.140625" style="86"/>
  </cols>
  <sheetData>
    <row r="1" spans="1:6" ht="15.75">
      <c r="A1" s="544" t="s">
        <v>869</v>
      </c>
      <c r="B1" s="545" t="s">
        <v>870</v>
      </c>
    </row>
    <row r="3" spans="1:6" s="193" customFormat="1" ht="15.75">
      <c r="A3" s="488"/>
      <c r="B3" s="213" t="s">
        <v>28</v>
      </c>
      <c r="C3" s="27"/>
      <c r="D3" s="27"/>
      <c r="E3" s="444"/>
      <c r="F3" s="444"/>
    </row>
    <row r="4" spans="1:6" s="193" customFormat="1">
      <c r="A4" s="489"/>
      <c r="B4" s="199"/>
      <c r="C4" s="27"/>
      <c r="D4" s="27"/>
      <c r="E4" s="444"/>
      <c r="F4" s="444"/>
    </row>
    <row r="5" spans="1:6" s="193" customFormat="1">
      <c r="A5" s="489"/>
      <c r="B5" s="199"/>
      <c r="C5" s="27"/>
      <c r="D5" s="27"/>
      <c r="E5" s="444"/>
      <c r="F5" s="444"/>
    </row>
    <row r="6" spans="1:6" s="193" customFormat="1">
      <c r="A6" s="489"/>
      <c r="B6" s="214" t="s">
        <v>29</v>
      </c>
      <c r="C6" s="27"/>
      <c r="D6" s="27"/>
      <c r="E6" s="444"/>
      <c r="F6" s="215"/>
    </row>
    <row r="7" spans="1:6" s="193" customFormat="1">
      <c r="A7" s="489"/>
      <c r="B7" s="214"/>
      <c r="C7" s="27"/>
      <c r="D7" s="27"/>
      <c r="E7" s="444"/>
      <c r="F7" s="215"/>
    </row>
    <row r="8" spans="1:6" s="193" customFormat="1">
      <c r="A8" s="489">
        <v>1</v>
      </c>
      <c r="B8" s="384" t="s">
        <v>30</v>
      </c>
      <c r="C8" s="27"/>
      <c r="D8" s="27"/>
      <c r="E8" s="444"/>
      <c r="F8" s="31">
        <f>F62</f>
        <v>0</v>
      </c>
    </row>
    <row r="9" spans="1:6" s="193" customFormat="1">
      <c r="A9" s="489"/>
      <c r="B9" s="384"/>
      <c r="C9" s="27"/>
      <c r="D9" s="27"/>
      <c r="E9" s="444"/>
      <c r="F9" s="31"/>
    </row>
    <row r="10" spans="1:6" s="193" customFormat="1">
      <c r="A10" s="489">
        <v>2</v>
      </c>
      <c r="B10" s="384" t="s">
        <v>31</v>
      </c>
      <c r="C10" s="27"/>
      <c r="D10" s="27"/>
      <c r="E10" s="444"/>
      <c r="F10" s="31">
        <f>F152</f>
        <v>0</v>
      </c>
    </row>
    <row r="11" spans="1:6" s="193" customFormat="1">
      <c r="A11" s="489"/>
      <c r="B11" s="384"/>
      <c r="C11" s="27"/>
      <c r="D11" s="27"/>
      <c r="E11" s="444"/>
      <c r="F11" s="31"/>
    </row>
    <row r="12" spans="1:6" s="193" customFormat="1">
      <c r="A12" s="489">
        <v>3</v>
      </c>
      <c r="B12" s="490" t="s">
        <v>32</v>
      </c>
      <c r="C12" s="27"/>
      <c r="D12" s="27"/>
      <c r="E12" s="444"/>
      <c r="F12" s="31">
        <f>F181</f>
        <v>0</v>
      </c>
    </row>
    <row r="13" spans="1:6" s="193" customFormat="1">
      <c r="A13" s="489"/>
      <c r="B13" s="490"/>
      <c r="C13" s="27"/>
      <c r="D13" s="27"/>
      <c r="E13" s="444"/>
      <c r="F13" s="31"/>
    </row>
    <row r="14" spans="1:6" s="193" customFormat="1">
      <c r="A14" s="489">
        <v>4</v>
      </c>
      <c r="B14" s="384" t="s">
        <v>33</v>
      </c>
      <c r="C14" s="27"/>
      <c r="D14" s="27"/>
      <c r="E14" s="444"/>
      <c r="F14" s="31">
        <f>F210</f>
        <v>0</v>
      </c>
    </row>
    <row r="15" spans="1:6" s="193" customFormat="1">
      <c r="A15" s="489"/>
      <c r="B15" s="384"/>
      <c r="C15" s="27"/>
      <c r="D15" s="27"/>
      <c r="E15" s="444"/>
      <c r="F15" s="31"/>
    </row>
    <row r="16" spans="1:6" s="193" customFormat="1">
      <c r="A16" s="489">
        <v>5</v>
      </c>
      <c r="B16" s="490" t="s">
        <v>34</v>
      </c>
      <c r="C16" s="27"/>
      <c r="D16" s="27"/>
      <c r="E16" s="444"/>
      <c r="F16" s="31">
        <f>F228</f>
        <v>0</v>
      </c>
    </row>
    <row r="17" spans="1:8" s="193" customFormat="1">
      <c r="A17" s="489"/>
      <c r="B17" s="490"/>
      <c r="C17" s="27"/>
      <c r="D17" s="27"/>
      <c r="E17" s="444"/>
      <c r="F17" s="31"/>
    </row>
    <row r="18" spans="1:8" s="211" customFormat="1" ht="15.75">
      <c r="A18" s="206"/>
      <c r="B18" s="207" t="s">
        <v>35</v>
      </c>
      <c r="C18" s="208"/>
      <c r="D18" s="208"/>
      <c r="E18" s="209"/>
      <c r="F18" s="210">
        <f>SUM(F8:F17)</f>
        <v>0</v>
      </c>
    </row>
    <row r="19" spans="1:8" s="221" customFormat="1" ht="15.75">
      <c r="A19" s="216"/>
      <c r="B19" s="217"/>
      <c r="C19" s="218"/>
      <c r="D19" s="218"/>
      <c r="E19" s="219"/>
      <c r="F19" s="220"/>
    </row>
    <row r="20" spans="1:8" s="105" customFormat="1">
      <c r="A20" s="222" t="s">
        <v>1004</v>
      </c>
      <c r="B20" s="223" t="s">
        <v>20</v>
      </c>
      <c r="C20" s="224" t="s">
        <v>21</v>
      </c>
      <c r="D20" s="224" t="s">
        <v>22</v>
      </c>
      <c r="E20" s="225" t="s">
        <v>23</v>
      </c>
      <c r="F20" s="226" t="s">
        <v>24</v>
      </c>
    </row>
    <row r="21" spans="1:8" s="193" customFormat="1">
      <c r="A21" s="227"/>
      <c r="B21" s="228"/>
      <c r="C21" s="229"/>
      <c r="D21" s="229"/>
      <c r="E21" s="230" t="s">
        <v>25</v>
      </c>
      <c r="F21" s="231" t="s">
        <v>25</v>
      </c>
    </row>
    <row r="22" spans="1:8" s="239" customFormat="1">
      <c r="A22" s="232"/>
      <c r="B22" s="233"/>
      <c r="C22" s="234"/>
      <c r="D22" s="235"/>
      <c r="E22" s="236"/>
      <c r="F22" s="237"/>
      <c r="G22" s="238"/>
    </row>
    <row r="23" spans="1:8" s="239" customFormat="1">
      <c r="A23" s="232"/>
      <c r="B23" s="240" t="s">
        <v>36</v>
      </c>
      <c r="C23" s="234"/>
      <c r="D23" s="241"/>
      <c r="E23" s="247"/>
      <c r="F23" s="242"/>
      <c r="G23" s="243"/>
    </row>
    <row r="24" spans="1:8" s="239" customFormat="1">
      <c r="A24" s="232"/>
      <c r="B24" s="244"/>
      <c r="C24" s="234"/>
      <c r="D24" s="241"/>
      <c r="E24" s="247"/>
      <c r="F24" s="242"/>
      <c r="G24" s="243"/>
    </row>
    <row r="25" spans="1:8" s="249" customFormat="1" ht="10.5" customHeight="1">
      <c r="A25" s="232"/>
      <c r="B25" s="245" t="s">
        <v>30</v>
      </c>
      <c r="C25" s="246"/>
      <c r="D25" s="241"/>
      <c r="E25" s="247"/>
      <c r="F25" s="248"/>
      <c r="G25" s="246"/>
    </row>
    <row r="26" spans="1:8" s="249" customFormat="1" ht="10.5" customHeight="1">
      <c r="A26" s="250"/>
      <c r="B26" s="251"/>
      <c r="C26" s="246"/>
      <c r="D26" s="491"/>
      <c r="E26" s="492"/>
      <c r="F26" s="493"/>
      <c r="G26" s="494"/>
    </row>
    <row r="27" spans="1:8" s="256" customFormat="1" ht="24">
      <c r="A27" s="252">
        <v>1</v>
      </c>
      <c r="B27" s="244" t="s">
        <v>37</v>
      </c>
      <c r="C27" s="241" t="s">
        <v>507</v>
      </c>
      <c r="D27" s="253">
        <v>1</v>
      </c>
      <c r="E27" s="254"/>
      <c r="F27" s="254">
        <f>D27*E27</f>
        <v>0</v>
      </c>
      <c r="G27" s="247"/>
      <c r="H27" s="255"/>
    </row>
    <row r="28" spans="1:8" s="256" customFormat="1" ht="12.75" customHeight="1">
      <c r="A28" s="257"/>
      <c r="B28" s="258"/>
      <c r="C28" s="241"/>
      <c r="D28" s="253"/>
      <c r="E28" s="247"/>
      <c r="F28" s="259"/>
      <c r="G28" s="247"/>
      <c r="H28" s="255"/>
    </row>
    <row r="29" spans="1:8" s="256" customFormat="1" ht="39" customHeight="1">
      <c r="A29" s="252">
        <f>+A27+1</f>
        <v>2</v>
      </c>
      <c r="B29" s="260" t="s">
        <v>38</v>
      </c>
      <c r="C29" s="241" t="s">
        <v>507</v>
      </c>
      <c r="D29" s="253">
        <v>1</v>
      </c>
      <c r="E29" s="254"/>
      <c r="F29" s="254">
        <f>D29*E29</f>
        <v>0</v>
      </c>
      <c r="G29" s="247"/>
      <c r="H29" s="255"/>
    </row>
    <row r="30" spans="1:8" s="256" customFormat="1">
      <c r="A30" s="257"/>
      <c r="B30" s="260"/>
      <c r="C30" s="241"/>
      <c r="D30" s="253"/>
      <c r="E30" s="254"/>
      <c r="F30" s="254"/>
      <c r="G30" s="247"/>
      <c r="H30" s="255"/>
    </row>
    <row r="31" spans="1:8" s="256" customFormat="1" ht="36">
      <c r="A31" s="252">
        <f>+A29+1</f>
        <v>3</v>
      </c>
      <c r="B31" s="244" t="s">
        <v>39</v>
      </c>
      <c r="C31" s="241"/>
      <c r="D31" s="253"/>
      <c r="E31" s="254"/>
      <c r="F31" s="254"/>
      <c r="G31" s="247"/>
      <c r="H31" s="255"/>
    </row>
    <row r="32" spans="1:8" s="256" customFormat="1" ht="12">
      <c r="A32" s="257"/>
      <c r="B32" s="244" t="s">
        <v>40</v>
      </c>
      <c r="C32" s="241" t="s">
        <v>501</v>
      </c>
      <c r="D32" s="253">
        <v>38</v>
      </c>
      <c r="E32" s="254"/>
      <c r="F32" s="254">
        <f>D32*E32</f>
        <v>0</v>
      </c>
      <c r="G32" s="247"/>
      <c r="H32" s="255"/>
    </row>
    <row r="33" spans="1:8" s="256" customFormat="1" ht="12">
      <c r="A33" s="252">
        <f>+A31+1</f>
        <v>4</v>
      </c>
      <c r="B33" s="244" t="s">
        <v>41</v>
      </c>
      <c r="C33" s="241" t="s">
        <v>501</v>
      </c>
      <c r="D33" s="253">
        <v>21</v>
      </c>
      <c r="E33" s="254"/>
      <c r="F33" s="254">
        <f>D33*E33</f>
        <v>0</v>
      </c>
      <c r="G33" s="247"/>
      <c r="H33" s="255"/>
    </row>
    <row r="34" spans="1:8" s="256" customFormat="1" ht="12">
      <c r="A34" s="257"/>
      <c r="B34" s="244"/>
      <c r="C34" s="241"/>
      <c r="D34" s="253"/>
      <c r="E34" s="254"/>
      <c r="F34" s="254"/>
      <c r="G34" s="247"/>
      <c r="H34" s="255"/>
    </row>
    <row r="35" spans="1:8" s="256" customFormat="1" ht="12">
      <c r="A35" s="252">
        <f>+A33+1</f>
        <v>5</v>
      </c>
      <c r="B35" s="244" t="s">
        <v>42</v>
      </c>
      <c r="C35" s="241"/>
      <c r="D35" s="253"/>
      <c r="E35" s="254"/>
      <c r="F35" s="254"/>
      <c r="G35" s="247"/>
      <c r="H35" s="255"/>
    </row>
    <row r="36" spans="1:8" s="256" customFormat="1" ht="12">
      <c r="A36" s="257"/>
      <c r="B36" s="244" t="s">
        <v>43</v>
      </c>
      <c r="C36" s="241" t="s">
        <v>897</v>
      </c>
      <c r="D36" s="253">
        <v>1</v>
      </c>
      <c r="E36" s="254"/>
      <c r="F36" s="254">
        <f>D36*E36</f>
        <v>0</v>
      </c>
      <c r="G36" s="247"/>
      <c r="H36" s="255"/>
    </row>
    <row r="37" spans="1:8">
      <c r="A37" s="250"/>
      <c r="B37" s="261"/>
      <c r="C37" s="241"/>
      <c r="D37" s="253"/>
      <c r="E37" s="254"/>
      <c r="F37" s="242"/>
      <c r="G37" s="254"/>
      <c r="H37" s="255"/>
    </row>
    <row r="38" spans="1:8" s="249" customFormat="1" ht="12">
      <c r="A38" s="252">
        <f>+A35+1</f>
        <v>6</v>
      </c>
      <c r="B38" s="261" t="s">
        <v>44</v>
      </c>
      <c r="C38" s="241"/>
      <c r="D38" s="253"/>
      <c r="E38" s="254"/>
      <c r="F38" s="262"/>
      <c r="G38" s="254"/>
      <c r="H38" s="255"/>
    </row>
    <row r="39" spans="1:8">
      <c r="A39" s="250"/>
      <c r="B39" s="261" t="s">
        <v>45</v>
      </c>
      <c r="C39" s="241" t="s">
        <v>897</v>
      </c>
      <c r="D39" s="253">
        <v>1</v>
      </c>
      <c r="E39" s="254"/>
      <c r="F39" s="254">
        <f>D39*E39</f>
        <v>0</v>
      </c>
      <c r="G39" s="254"/>
      <c r="H39" s="255"/>
    </row>
    <row r="40" spans="1:8">
      <c r="A40" s="250"/>
      <c r="B40" s="261"/>
      <c r="C40" s="241"/>
      <c r="D40" s="253"/>
      <c r="E40" s="254"/>
      <c r="F40" s="242"/>
      <c r="G40" s="254"/>
      <c r="H40" s="255"/>
    </row>
    <row r="41" spans="1:8" s="263" customFormat="1" ht="13.5">
      <c r="A41" s="252">
        <f>+A38+1</f>
        <v>7</v>
      </c>
      <c r="B41" s="244" t="s">
        <v>46</v>
      </c>
      <c r="C41" s="241" t="s">
        <v>1</v>
      </c>
      <c r="D41" s="253">
        <v>66</v>
      </c>
      <c r="E41" s="254"/>
      <c r="F41" s="254">
        <f>D41*E41</f>
        <v>0</v>
      </c>
      <c r="G41" s="254"/>
      <c r="H41" s="255"/>
    </row>
    <row r="42" spans="1:8" s="263" customFormat="1">
      <c r="A42" s="250"/>
      <c r="B42" s="244"/>
      <c r="G42" s="254"/>
      <c r="H42" s="255"/>
    </row>
    <row r="43" spans="1:8" s="263" customFormat="1" ht="13.5">
      <c r="A43" s="252">
        <f>+A41+1</f>
        <v>8</v>
      </c>
      <c r="B43" s="244" t="s">
        <v>47</v>
      </c>
      <c r="C43" s="241" t="s">
        <v>1</v>
      </c>
      <c r="D43" s="253">
        <f>59*1.4*1*0.15</f>
        <v>12.389999999999999</v>
      </c>
      <c r="E43" s="254"/>
      <c r="F43" s="254">
        <f>D43*E43</f>
        <v>0</v>
      </c>
      <c r="G43" s="254"/>
      <c r="H43" s="255"/>
    </row>
    <row r="44" spans="1:8" s="263" customFormat="1">
      <c r="A44" s="250"/>
      <c r="B44" s="244"/>
      <c r="C44" s="241"/>
      <c r="D44" s="253"/>
      <c r="E44" s="254"/>
      <c r="F44" s="264"/>
      <c r="G44" s="254"/>
      <c r="H44" s="255"/>
    </row>
    <row r="45" spans="1:8" s="263" customFormat="1" ht="24">
      <c r="A45" s="252">
        <f>+A43+1</f>
        <v>9</v>
      </c>
      <c r="B45" s="244" t="s">
        <v>48</v>
      </c>
      <c r="C45" s="241" t="s">
        <v>2</v>
      </c>
      <c r="D45" s="253">
        <f>59*1.4*1*0.05</f>
        <v>4.13</v>
      </c>
      <c r="E45" s="254"/>
      <c r="F45" s="254">
        <f>D45*E45</f>
        <v>0</v>
      </c>
      <c r="G45" s="254"/>
      <c r="H45" s="255"/>
    </row>
    <row r="46" spans="1:8" s="263" customFormat="1">
      <c r="A46" s="250"/>
      <c r="B46" s="244"/>
      <c r="C46" s="241"/>
      <c r="D46" s="253"/>
      <c r="E46" s="254"/>
      <c r="F46" s="265"/>
      <c r="G46" s="254"/>
      <c r="H46" s="255"/>
    </row>
    <row r="47" spans="1:8" s="263" customFormat="1" ht="13.5">
      <c r="A47" s="252">
        <f>+A45+1</f>
        <v>10</v>
      </c>
      <c r="B47" s="244" t="s">
        <v>49</v>
      </c>
      <c r="C47" s="241" t="s">
        <v>328</v>
      </c>
      <c r="D47" s="253">
        <f>59*1</f>
        <v>59</v>
      </c>
      <c r="E47" s="254"/>
      <c r="F47" s="254">
        <f>D47*E47</f>
        <v>0</v>
      </c>
      <c r="G47" s="254"/>
      <c r="H47" s="255"/>
    </row>
    <row r="48" spans="1:8" s="263" customFormat="1">
      <c r="A48" s="250"/>
      <c r="B48" s="244"/>
      <c r="C48" s="241"/>
      <c r="D48" s="253"/>
      <c r="E48" s="254"/>
      <c r="F48" s="265"/>
      <c r="G48" s="254"/>
      <c r="H48" s="255"/>
    </row>
    <row r="49" spans="1:10" s="263" customFormat="1" ht="24">
      <c r="A49" s="252">
        <f>+A47+1</f>
        <v>11</v>
      </c>
      <c r="B49" s="244" t="s">
        <v>50</v>
      </c>
      <c r="C49" s="241" t="s">
        <v>2</v>
      </c>
      <c r="D49" s="253">
        <f>59*1.4*1*0.75</f>
        <v>61.949999999999996</v>
      </c>
      <c r="E49" s="254"/>
      <c r="F49" s="254">
        <f>D49*E49</f>
        <v>0</v>
      </c>
      <c r="G49" s="254"/>
      <c r="H49" s="255"/>
    </row>
    <row r="50" spans="1:10" s="263" customFormat="1">
      <c r="A50" s="250"/>
      <c r="B50" s="363"/>
      <c r="C50" s="241"/>
      <c r="D50" s="253"/>
      <c r="E50" s="254"/>
      <c r="F50" s="265"/>
      <c r="G50" s="254"/>
      <c r="H50" s="255"/>
    </row>
    <row r="51" spans="1:10" s="263" customFormat="1" ht="24">
      <c r="A51" s="252">
        <f>+A49+1</f>
        <v>12</v>
      </c>
      <c r="B51" s="244" t="s">
        <v>51</v>
      </c>
      <c r="C51" s="241" t="s">
        <v>2</v>
      </c>
      <c r="D51" s="253">
        <f>59*1.4*1*0.925</f>
        <v>76.405000000000001</v>
      </c>
      <c r="E51" s="254"/>
      <c r="F51" s="254">
        <f>D51*E51</f>
        <v>0</v>
      </c>
      <c r="G51" s="254"/>
      <c r="H51" s="255"/>
    </row>
    <row r="52" spans="1:10" s="263" customFormat="1">
      <c r="A52" s="250"/>
      <c r="B52" s="363"/>
      <c r="C52" s="241"/>
      <c r="D52" s="253"/>
      <c r="E52" s="254"/>
      <c r="F52" s="265"/>
      <c r="G52" s="254"/>
      <c r="H52" s="255"/>
    </row>
    <row r="53" spans="1:10" s="263" customFormat="1">
      <c r="A53" s="252">
        <f>+A51+1</f>
        <v>13</v>
      </c>
      <c r="B53" s="363" t="s">
        <v>52</v>
      </c>
      <c r="C53" s="241" t="s">
        <v>501</v>
      </c>
      <c r="D53" s="253">
        <v>59</v>
      </c>
      <c r="E53" s="254"/>
      <c r="F53" s="254">
        <f>D53*E53</f>
        <v>0</v>
      </c>
      <c r="G53" s="254"/>
      <c r="H53" s="255"/>
    </row>
    <row r="54" spans="1:10" s="263" customFormat="1">
      <c r="A54" s="250"/>
      <c r="B54" s="363"/>
      <c r="C54" s="310"/>
      <c r="D54" s="253"/>
      <c r="E54" s="254"/>
      <c r="F54" s="254"/>
      <c r="G54" s="254"/>
      <c r="H54" s="255"/>
    </row>
    <row r="55" spans="1:10" s="266" customFormat="1" ht="24">
      <c r="A55" s="252">
        <f>+A53+1</f>
        <v>14</v>
      </c>
      <c r="B55" s="495" t="s">
        <v>53</v>
      </c>
      <c r="C55" s="241" t="s">
        <v>501</v>
      </c>
      <c r="D55" s="253">
        <v>59</v>
      </c>
      <c r="E55" s="254"/>
      <c r="F55" s="254">
        <f>D55*E55</f>
        <v>0</v>
      </c>
      <c r="G55" s="254"/>
      <c r="H55" s="255"/>
      <c r="I55" s="250"/>
      <c r="J55" s="261"/>
    </row>
    <row r="56" spans="1:10" s="266" customFormat="1" ht="14.25">
      <c r="A56" s="250"/>
      <c r="C56" s="241"/>
      <c r="D56" s="253"/>
      <c r="E56" s="254"/>
      <c r="F56" s="254"/>
      <c r="G56" s="254"/>
      <c r="H56" s="255"/>
      <c r="I56" s="250"/>
      <c r="J56" s="261"/>
    </row>
    <row r="57" spans="1:10" s="266" customFormat="1" ht="14.25">
      <c r="A57" s="252">
        <f>+A55+1</f>
        <v>15</v>
      </c>
      <c r="B57" s="363" t="s">
        <v>54</v>
      </c>
      <c r="C57" s="241" t="s">
        <v>501</v>
      </c>
      <c r="D57" s="253">
        <v>59</v>
      </c>
      <c r="E57" s="254"/>
      <c r="F57" s="254">
        <f>D57*E57</f>
        <v>0</v>
      </c>
      <c r="G57" s="254"/>
      <c r="H57" s="255"/>
      <c r="I57" s="250"/>
      <c r="J57" s="261"/>
    </row>
    <row r="58" spans="1:10" s="266" customFormat="1" ht="14.25">
      <c r="A58" s="250"/>
      <c r="B58" s="363"/>
      <c r="C58" s="241"/>
      <c r="D58" s="253"/>
      <c r="E58" s="254"/>
      <c r="F58" s="254"/>
      <c r="G58" s="254"/>
      <c r="H58" s="255"/>
      <c r="I58" s="250"/>
      <c r="J58" s="261"/>
    </row>
    <row r="59" spans="1:10" s="266" customFormat="1" ht="14.25">
      <c r="A59" s="252">
        <f>+A57+1</f>
        <v>16</v>
      </c>
      <c r="B59" s="363" t="s">
        <v>55</v>
      </c>
      <c r="C59" s="241" t="s">
        <v>501</v>
      </c>
      <c r="D59" s="253">
        <v>59</v>
      </c>
      <c r="E59" s="254"/>
      <c r="F59" s="254">
        <f>D59*E59</f>
        <v>0</v>
      </c>
      <c r="G59" s="254"/>
      <c r="H59" s="255"/>
      <c r="I59" s="250"/>
      <c r="J59" s="261"/>
    </row>
    <row r="60" spans="1:10" s="266" customFormat="1" ht="14.25">
      <c r="A60" s="250"/>
      <c r="B60" s="363"/>
      <c r="C60" s="241"/>
      <c r="D60" s="253"/>
      <c r="E60" s="254"/>
      <c r="F60" s="254"/>
      <c r="G60" s="254"/>
      <c r="H60" s="255"/>
      <c r="I60" s="250"/>
      <c r="J60" s="261"/>
    </row>
    <row r="61" spans="1:10" s="266" customFormat="1" ht="14.25">
      <c r="A61" s="252">
        <f>+A59+1</f>
        <v>17</v>
      </c>
      <c r="B61" s="363" t="s">
        <v>56</v>
      </c>
      <c r="C61" s="241" t="s">
        <v>501</v>
      </c>
      <c r="D61" s="253">
        <v>59</v>
      </c>
      <c r="E61" s="254"/>
      <c r="F61" s="254">
        <f>D61*E61</f>
        <v>0</v>
      </c>
      <c r="G61" s="254"/>
      <c r="H61" s="255"/>
      <c r="I61" s="250"/>
      <c r="J61" s="261"/>
    </row>
    <row r="62" spans="1:10" s="263" customFormat="1">
      <c r="A62" s="267"/>
      <c r="B62" s="268" t="str">
        <f>B25</f>
        <v>VODOVODNI PRIKLJUČKEK</v>
      </c>
      <c r="C62" s="269"/>
      <c r="D62" s="270"/>
      <c r="E62" s="271" t="s">
        <v>57</v>
      </c>
      <c r="F62" s="272">
        <f>SUM(F27:F61)</f>
        <v>0</v>
      </c>
      <c r="G62" s="254"/>
      <c r="H62" s="255"/>
    </row>
    <row r="63" spans="1:10" s="263" customFormat="1">
      <c r="A63" s="257"/>
      <c r="B63" s="244"/>
      <c r="C63" s="273"/>
      <c r="D63" s="274"/>
      <c r="E63" s="254"/>
      <c r="F63" s="254"/>
      <c r="G63" s="254"/>
      <c r="H63" s="255"/>
    </row>
    <row r="64" spans="1:10" s="263" customFormat="1">
      <c r="A64" s="232"/>
      <c r="B64" s="245" t="s">
        <v>31</v>
      </c>
      <c r="C64" s="234"/>
      <c r="D64" s="241"/>
      <c r="E64" s="236"/>
      <c r="F64" s="242"/>
      <c r="G64" s="254"/>
      <c r="H64" s="255"/>
    </row>
    <row r="65" spans="1:9" s="239" customFormat="1">
      <c r="A65" s="232"/>
      <c r="B65" s="244"/>
      <c r="C65" s="275"/>
      <c r="D65" s="235"/>
      <c r="E65" s="236"/>
      <c r="F65" s="237"/>
      <c r="G65" s="254"/>
      <c r="H65" s="255"/>
    </row>
    <row r="66" spans="1:9" s="277" customFormat="1" ht="12">
      <c r="A66" s="250">
        <v>1</v>
      </c>
      <c r="B66" s="261" t="s">
        <v>58</v>
      </c>
      <c r="C66" s="244"/>
      <c r="D66" s="491"/>
      <c r="E66" s="492"/>
      <c r="F66" s="276"/>
      <c r="G66" s="254"/>
      <c r="H66" s="255"/>
    </row>
    <row r="67" spans="1:9" s="244" customFormat="1" ht="12.75" customHeight="1">
      <c r="A67" s="250"/>
      <c r="B67" s="261" t="s">
        <v>59</v>
      </c>
      <c r="D67" s="491"/>
      <c r="E67" s="492"/>
      <c r="F67" s="276"/>
      <c r="G67" s="254"/>
      <c r="H67" s="255"/>
    </row>
    <row r="68" spans="1:9" s="244" customFormat="1" ht="12" customHeight="1">
      <c r="A68" s="250"/>
      <c r="B68" s="261" t="s">
        <v>60</v>
      </c>
      <c r="C68" s="256"/>
      <c r="D68" s="491"/>
      <c r="E68" s="492"/>
      <c r="F68" s="276"/>
      <c r="G68" s="254"/>
      <c r="H68" s="255"/>
    </row>
    <row r="69" spans="1:9" s="278" customFormat="1" ht="12">
      <c r="A69" s="250"/>
      <c r="B69" s="261" t="s">
        <v>61</v>
      </c>
      <c r="C69" s="256"/>
      <c r="D69" s="491"/>
      <c r="E69" s="492"/>
      <c r="F69" s="276"/>
      <c r="G69" s="254"/>
      <c r="H69" s="255"/>
      <c r="I69" s="247"/>
    </row>
    <row r="70" spans="1:9" s="278" customFormat="1" ht="12">
      <c r="A70" s="250"/>
      <c r="B70" s="261" t="s">
        <v>62</v>
      </c>
      <c r="C70" s="261"/>
      <c r="D70" s="491"/>
      <c r="E70" s="492"/>
      <c r="F70" s="276"/>
      <c r="G70" s="254"/>
      <c r="H70" s="255"/>
      <c r="I70" s="247"/>
    </row>
    <row r="71" spans="1:9">
      <c r="A71" s="250"/>
      <c r="B71" s="261" t="s">
        <v>403</v>
      </c>
      <c r="C71" s="234"/>
      <c r="D71" s="491"/>
      <c r="E71" s="492"/>
      <c r="F71" s="276"/>
      <c r="G71" s="254"/>
      <c r="H71" s="255"/>
    </row>
    <row r="72" spans="1:9" s="280" customFormat="1" ht="12" customHeight="1">
      <c r="A72" s="250"/>
      <c r="B72" s="261" t="s">
        <v>404</v>
      </c>
      <c r="C72" s="279"/>
      <c r="D72" s="491"/>
      <c r="E72" s="492"/>
      <c r="F72" s="276"/>
      <c r="G72" s="254"/>
      <c r="H72" s="255"/>
    </row>
    <row r="73" spans="1:9">
      <c r="A73" s="250"/>
      <c r="B73" s="261" t="s">
        <v>405</v>
      </c>
      <c r="D73" s="491"/>
      <c r="E73" s="492"/>
      <c r="F73" s="276"/>
      <c r="G73" s="281"/>
    </row>
    <row r="74" spans="1:9" s="282" customFormat="1" ht="12">
      <c r="A74" s="250"/>
      <c r="B74" s="261" t="s">
        <v>406</v>
      </c>
      <c r="C74" s="279"/>
      <c r="D74" s="491"/>
      <c r="E74" s="492"/>
      <c r="F74" s="276"/>
      <c r="G74" s="254"/>
      <c r="H74" s="255"/>
    </row>
    <row r="75" spans="1:9" s="282" customFormat="1" ht="12" customHeight="1">
      <c r="A75" s="250"/>
      <c r="B75" s="261" t="s">
        <v>407</v>
      </c>
      <c r="C75" s="279"/>
      <c r="D75" s="491"/>
      <c r="E75" s="492"/>
      <c r="F75" s="276"/>
      <c r="G75" s="254"/>
      <c r="H75" s="255"/>
    </row>
    <row r="76" spans="1:9" s="282" customFormat="1" ht="12">
      <c r="A76" s="250"/>
      <c r="B76" s="261" t="s">
        <v>408</v>
      </c>
      <c r="C76" s="283"/>
      <c r="D76" s="491"/>
      <c r="E76" s="492"/>
      <c r="F76" s="276"/>
      <c r="G76" s="254"/>
      <c r="H76" s="255"/>
    </row>
    <row r="77" spans="1:9" s="284" customFormat="1" ht="13.5" customHeight="1">
      <c r="A77" s="250"/>
      <c r="B77" s="261" t="s">
        <v>409</v>
      </c>
      <c r="C77" s="283" t="s">
        <v>507</v>
      </c>
      <c r="D77" s="491">
        <v>2</v>
      </c>
      <c r="E77" s="254"/>
      <c r="F77" s="254">
        <f>D77*E77</f>
        <v>0</v>
      </c>
      <c r="G77" s="254"/>
      <c r="H77" s="255"/>
    </row>
    <row r="78" spans="1:9" s="284" customFormat="1" ht="13.5" customHeight="1">
      <c r="A78" s="250"/>
      <c r="B78" s="261"/>
      <c r="C78" s="283"/>
      <c r="D78" s="491"/>
      <c r="E78" s="254"/>
      <c r="F78" s="254"/>
      <c r="G78" s="254"/>
      <c r="H78" s="255"/>
    </row>
    <row r="79" spans="1:9" s="277" customFormat="1" ht="12">
      <c r="A79" s="250">
        <v>2</v>
      </c>
      <c r="B79" s="261" t="s">
        <v>410</v>
      </c>
      <c r="C79" s="244"/>
      <c r="D79" s="491"/>
      <c r="E79" s="492"/>
      <c r="F79" s="276"/>
      <c r="G79" s="254"/>
      <c r="H79" s="255"/>
    </row>
    <row r="80" spans="1:9" s="244" customFormat="1" ht="12.75" customHeight="1">
      <c r="A80" s="250"/>
      <c r="B80" s="261" t="s">
        <v>59</v>
      </c>
      <c r="D80" s="491"/>
      <c r="E80" s="492"/>
      <c r="F80" s="276"/>
      <c r="G80" s="254"/>
      <c r="H80" s="255"/>
    </row>
    <row r="81" spans="1:9" s="244" customFormat="1" ht="12" customHeight="1">
      <c r="A81" s="250"/>
      <c r="B81" s="261" t="s">
        <v>60</v>
      </c>
      <c r="C81" s="256"/>
      <c r="D81" s="491"/>
      <c r="E81" s="492"/>
      <c r="F81" s="276"/>
      <c r="G81" s="254"/>
      <c r="H81" s="255"/>
    </row>
    <row r="82" spans="1:9" s="278" customFormat="1" ht="12">
      <c r="A82" s="250"/>
      <c r="B82" s="261" t="s">
        <v>61</v>
      </c>
      <c r="C82" s="256"/>
      <c r="D82" s="491"/>
      <c r="E82" s="492"/>
      <c r="F82" s="276"/>
      <c r="G82" s="254"/>
      <c r="H82" s="255"/>
      <c r="I82" s="247"/>
    </row>
    <row r="83" spans="1:9" s="278" customFormat="1" ht="12">
      <c r="A83" s="250"/>
      <c r="B83" s="261" t="s">
        <v>62</v>
      </c>
      <c r="C83" s="261"/>
      <c r="D83" s="491"/>
      <c r="E83" s="492"/>
      <c r="F83" s="276"/>
      <c r="G83" s="254"/>
      <c r="H83" s="255"/>
      <c r="I83" s="247"/>
    </row>
    <row r="84" spans="1:9">
      <c r="A84" s="250"/>
      <c r="B84" s="261" t="s">
        <v>403</v>
      </c>
      <c r="C84" s="234"/>
      <c r="D84" s="491"/>
      <c r="E84" s="492"/>
      <c r="F84" s="276"/>
      <c r="G84" s="254"/>
      <c r="H84" s="255"/>
    </row>
    <row r="85" spans="1:9" s="280" customFormat="1" ht="12" customHeight="1">
      <c r="A85" s="250"/>
      <c r="B85" s="261" t="s">
        <v>404</v>
      </c>
      <c r="C85" s="279"/>
      <c r="D85" s="491"/>
      <c r="E85" s="492"/>
      <c r="F85" s="276"/>
      <c r="G85" s="254"/>
      <c r="H85" s="255"/>
    </row>
    <row r="86" spans="1:9">
      <c r="A86" s="250"/>
      <c r="B86" s="261" t="s">
        <v>405</v>
      </c>
      <c r="D86" s="491"/>
      <c r="E86" s="492"/>
      <c r="F86" s="276"/>
      <c r="G86" s="281"/>
    </row>
    <row r="87" spans="1:9" s="282" customFormat="1" ht="12">
      <c r="A87" s="250"/>
      <c r="B87" s="261" t="s">
        <v>406</v>
      </c>
      <c r="C87" s="279"/>
      <c r="D87" s="491"/>
      <c r="E87" s="492"/>
      <c r="F87" s="276"/>
      <c r="G87" s="254"/>
      <c r="H87" s="255"/>
    </row>
    <row r="88" spans="1:9" s="282" customFormat="1" ht="12" customHeight="1">
      <c r="A88" s="250"/>
      <c r="B88" s="261" t="s">
        <v>407</v>
      </c>
      <c r="C88" s="279"/>
      <c r="D88" s="491"/>
      <c r="E88" s="492"/>
      <c r="F88" s="276"/>
      <c r="G88" s="254"/>
      <c r="H88" s="255"/>
    </row>
    <row r="89" spans="1:9" s="282" customFormat="1" ht="12">
      <c r="A89" s="250"/>
      <c r="B89" s="261" t="s">
        <v>408</v>
      </c>
      <c r="C89" s="283"/>
      <c r="D89" s="491"/>
      <c r="E89" s="492"/>
      <c r="F89" s="276"/>
      <c r="G89" s="254"/>
      <c r="H89" s="255"/>
    </row>
    <row r="90" spans="1:9" s="284" customFormat="1" ht="13.5" customHeight="1">
      <c r="A90" s="250"/>
      <c r="B90" s="261" t="s">
        <v>409</v>
      </c>
      <c r="C90" s="283" t="s">
        <v>507</v>
      </c>
      <c r="D90" s="491">
        <v>1</v>
      </c>
      <c r="E90" s="254"/>
      <c r="F90" s="254">
        <f>D90*E90</f>
        <v>0</v>
      </c>
      <c r="G90" s="254"/>
      <c r="H90" s="255"/>
    </row>
    <row r="91" spans="1:9" s="284" customFormat="1" ht="12.75" customHeight="1">
      <c r="A91" s="250"/>
      <c r="B91" s="261"/>
      <c r="C91" s="283"/>
      <c r="D91" s="491"/>
      <c r="E91" s="254"/>
      <c r="F91" s="276"/>
      <c r="G91" s="254"/>
      <c r="H91" s="255"/>
    </row>
    <row r="92" spans="1:9" s="278" customFormat="1" ht="12">
      <c r="A92" s="250">
        <v>3</v>
      </c>
      <c r="B92" s="284" t="s">
        <v>411</v>
      </c>
      <c r="C92" s="279"/>
      <c r="D92" s="279"/>
      <c r="E92" s="254"/>
      <c r="F92" s="279"/>
      <c r="G92" s="254"/>
      <c r="H92" s="255"/>
    </row>
    <row r="93" spans="1:9" s="244" customFormat="1" ht="12.75" customHeight="1">
      <c r="A93" s="250"/>
      <c r="B93" s="261" t="s">
        <v>412</v>
      </c>
      <c r="D93" s="491"/>
      <c r="E93" s="492"/>
      <c r="F93" s="276"/>
      <c r="G93" s="254"/>
      <c r="H93" s="255"/>
    </row>
    <row r="94" spans="1:9" s="244" customFormat="1" ht="12" customHeight="1">
      <c r="A94" s="250"/>
      <c r="B94" s="261" t="s">
        <v>413</v>
      </c>
      <c r="C94" s="256"/>
      <c r="D94" s="491"/>
      <c r="E94" s="492"/>
      <c r="F94" s="276"/>
      <c r="G94" s="254"/>
      <c r="H94" s="255"/>
    </row>
    <row r="95" spans="1:9" s="278" customFormat="1" ht="12">
      <c r="A95" s="250"/>
      <c r="B95" s="261" t="s">
        <v>414</v>
      </c>
      <c r="C95" s="256"/>
      <c r="D95" s="491"/>
      <c r="E95" s="492"/>
      <c r="F95" s="276"/>
      <c r="G95" s="254"/>
      <c r="H95" s="255"/>
      <c r="I95" s="247"/>
    </row>
    <row r="96" spans="1:9" s="278" customFormat="1" ht="12">
      <c r="A96" s="250"/>
      <c r="B96" s="261" t="s">
        <v>415</v>
      </c>
      <c r="C96" s="261" t="s">
        <v>507</v>
      </c>
      <c r="D96" s="491">
        <v>2</v>
      </c>
      <c r="E96" s="492"/>
      <c r="F96" s="285">
        <f>D96*E96</f>
        <v>0</v>
      </c>
      <c r="G96" s="254"/>
      <c r="H96" s="255"/>
      <c r="I96" s="247"/>
    </row>
    <row r="97" spans="1:8" s="263" customFormat="1">
      <c r="A97" s="286"/>
      <c r="B97" s="244"/>
      <c r="C97" s="258"/>
      <c r="D97" s="253"/>
      <c r="E97" s="254"/>
      <c r="F97" s="246"/>
      <c r="G97" s="254"/>
      <c r="H97" s="255"/>
    </row>
    <row r="98" spans="1:8" s="263" customFormat="1">
      <c r="A98" s="250">
        <v>4</v>
      </c>
      <c r="B98" s="261" t="s">
        <v>416</v>
      </c>
      <c r="C98" s="283"/>
      <c r="D98" s="491"/>
      <c r="E98" s="254"/>
      <c r="F98" s="276"/>
      <c r="G98" s="254"/>
      <c r="H98" s="255"/>
    </row>
    <row r="99" spans="1:8" s="278" customFormat="1" ht="12">
      <c r="A99" s="250"/>
      <c r="B99" s="261" t="s">
        <v>417</v>
      </c>
      <c r="C99" s="283"/>
      <c r="D99" s="491"/>
      <c r="E99" s="254"/>
      <c r="F99" s="276"/>
      <c r="G99" s="254"/>
      <c r="H99" s="255"/>
    </row>
    <row r="100" spans="1:8">
      <c r="A100" s="250"/>
      <c r="B100" s="261" t="s">
        <v>418</v>
      </c>
      <c r="C100" s="283"/>
      <c r="D100" s="491"/>
      <c r="E100" s="254"/>
      <c r="F100" s="276"/>
      <c r="G100" s="254"/>
      <c r="H100" s="255"/>
    </row>
    <row r="101" spans="1:8" s="278" customFormat="1" ht="12">
      <c r="A101" s="250"/>
      <c r="B101" s="261" t="s">
        <v>419</v>
      </c>
      <c r="C101" s="283"/>
      <c r="D101" s="491"/>
      <c r="E101" s="254"/>
      <c r="F101" s="276"/>
      <c r="G101" s="254"/>
      <c r="H101" s="255"/>
    </row>
    <row r="102" spans="1:8" s="278" customFormat="1" ht="12">
      <c r="A102" s="250"/>
      <c r="B102" s="261" t="s">
        <v>420</v>
      </c>
      <c r="C102" s="283"/>
      <c r="D102" s="491"/>
      <c r="E102" s="254"/>
      <c r="F102" s="276"/>
      <c r="G102" s="254"/>
      <c r="H102" s="255"/>
    </row>
    <row r="103" spans="1:8" s="278" customFormat="1" ht="12">
      <c r="A103" s="250"/>
      <c r="B103" s="261" t="s">
        <v>415</v>
      </c>
      <c r="C103" s="283" t="s">
        <v>507</v>
      </c>
      <c r="D103" s="491">
        <v>4</v>
      </c>
      <c r="E103" s="254"/>
      <c r="F103" s="254">
        <f>D103*E103</f>
        <v>0</v>
      </c>
      <c r="G103" s="254"/>
      <c r="H103" s="255"/>
    </row>
    <row r="104" spans="1:8" s="278" customFormat="1" ht="12">
      <c r="A104" s="250"/>
      <c r="B104" s="261"/>
      <c r="C104" s="283"/>
      <c r="D104" s="491"/>
      <c r="E104" s="254"/>
      <c r="F104" s="254"/>
      <c r="G104" s="254"/>
      <c r="H104" s="255"/>
    </row>
    <row r="105" spans="1:8" s="263" customFormat="1">
      <c r="A105" s="250">
        <v>5</v>
      </c>
      <c r="B105" s="261" t="s">
        <v>421</v>
      </c>
      <c r="C105" s="283"/>
      <c r="D105" s="491"/>
      <c r="E105" s="254"/>
      <c r="F105" s="276"/>
      <c r="G105" s="254"/>
      <c r="H105" s="255"/>
    </row>
    <row r="106" spans="1:8" s="278" customFormat="1" ht="12">
      <c r="A106" s="250"/>
      <c r="B106" s="261" t="s">
        <v>417</v>
      </c>
      <c r="C106" s="283"/>
      <c r="D106" s="491"/>
      <c r="E106" s="254"/>
      <c r="F106" s="276"/>
      <c r="G106" s="254"/>
      <c r="H106" s="255"/>
    </row>
    <row r="107" spans="1:8">
      <c r="A107" s="250"/>
      <c r="B107" s="261" t="s">
        <v>418</v>
      </c>
      <c r="C107" s="283"/>
      <c r="D107" s="491"/>
      <c r="E107" s="254"/>
      <c r="F107" s="276"/>
      <c r="G107" s="254"/>
      <c r="H107" s="255"/>
    </row>
    <row r="108" spans="1:8" s="278" customFormat="1" ht="12">
      <c r="A108" s="250"/>
      <c r="B108" s="261" t="s">
        <v>419</v>
      </c>
      <c r="C108" s="283"/>
      <c r="D108" s="491"/>
      <c r="E108" s="254"/>
      <c r="F108" s="276"/>
      <c r="G108" s="254"/>
      <c r="H108" s="255"/>
    </row>
    <row r="109" spans="1:8" s="278" customFormat="1" ht="12">
      <c r="A109" s="250"/>
      <c r="B109" s="261" t="s">
        <v>420</v>
      </c>
      <c r="C109" s="283"/>
      <c r="D109" s="491"/>
      <c r="E109" s="254"/>
      <c r="F109" s="276"/>
      <c r="G109" s="254"/>
      <c r="H109" s="255"/>
    </row>
    <row r="110" spans="1:8" s="278" customFormat="1" ht="12">
      <c r="A110" s="250"/>
      <c r="B110" s="261" t="s">
        <v>415</v>
      </c>
      <c r="C110" s="283" t="s">
        <v>507</v>
      </c>
      <c r="D110" s="491">
        <v>1</v>
      </c>
      <c r="E110" s="254"/>
      <c r="F110" s="254">
        <f>D110*E110</f>
        <v>0</v>
      </c>
      <c r="G110" s="254"/>
      <c r="H110" s="255"/>
    </row>
    <row r="111" spans="1:8" s="278" customFormat="1" ht="12">
      <c r="A111" s="250"/>
      <c r="B111" s="261"/>
      <c r="C111" s="283"/>
      <c r="D111" s="491"/>
      <c r="E111" s="254"/>
      <c r="F111" s="276"/>
      <c r="G111" s="254"/>
      <c r="H111" s="255"/>
    </row>
    <row r="112" spans="1:8" s="278" customFormat="1" ht="12">
      <c r="A112" s="250">
        <v>6</v>
      </c>
      <c r="B112" s="261" t="s">
        <v>422</v>
      </c>
      <c r="C112" s="283"/>
      <c r="D112" s="496"/>
      <c r="E112" s="254"/>
      <c r="F112" s="493"/>
      <c r="G112" s="254"/>
      <c r="H112" s="255"/>
    </row>
    <row r="113" spans="1:9" s="278" customFormat="1" ht="12">
      <c r="A113" s="250"/>
      <c r="B113" s="261" t="s">
        <v>423</v>
      </c>
      <c r="C113" s="283"/>
      <c r="D113" s="496"/>
      <c r="E113" s="254"/>
      <c r="F113" s="493"/>
      <c r="G113" s="254"/>
      <c r="H113" s="255"/>
    </row>
    <row r="114" spans="1:9" s="278" customFormat="1" ht="12">
      <c r="A114" s="250"/>
      <c r="B114" s="261" t="s">
        <v>424</v>
      </c>
      <c r="C114" s="283" t="s">
        <v>507</v>
      </c>
      <c r="D114" s="496">
        <v>1</v>
      </c>
      <c r="E114" s="254"/>
      <c r="F114" s="254">
        <f>D114*E114</f>
        <v>0</v>
      </c>
      <c r="G114" s="254"/>
      <c r="H114" s="255"/>
    </row>
    <row r="115" spans="1:9" s="289" customFormat="1" ht="12.95" customHeight="1">
      <c r="A115" s="287"/>
      <c r="B115" s="244"/>
      <c r="C115" s="283"/>
      <c r="D115" s="496"/>
      <c r="E115" s="254"/>
      <c r="F115" s="493"/>
      <c r="G115" s="254"/>
      <c r="H115" s="255"/>
      <c r="I115" s="288"/>
    </row>
    <row r="116" spans="1:9" s="249" customFormat="1" ht="12.75" customHeight="1">
      <c r="A116" s="250">
        <v>7</v>
      </c>
      <c r="B116" s="261" t="s">
        <v>425</v>
      </c>
      <c r="C116" s="290"/>
      <c r="D116" s="291"/>
      <c r="E116" s="254"/>
      <c r="F116" s="292"/>
      <c r="G116" s="254"/>
      <c r="H116" s="255"/>
    </row>
    <row r="117" spans="1:9" s="266" customFormat="1" ht="24">
      <c r="A117" s="250"/>
      <c r="B117" s="293" t="s">
        <v>426</v>
      </c>
      <c r="C117" s="290"/>
      <c r="D117" s="291"/>
      <c r="E117" s="254"/>
      <c r="F117" s="292"/>
      <c r="G117" s="254"/>
      <c r="H117" s="255"/>
    </row>
    <row r="118" spans="1:9" s="266" customFormat="1" ht="24">
      <c r="A118" s="250"/>
      <c r="B118" s="293" t="s">
        <v>427</v>
      </c>
      <c r="C118" s="290"/>
      <c r="D118" s="291"/>
      <c r="E118" s="254"/>
      <c r="F118" s="292"/>
      <c r="G118" s="254"/>
      <c r="H118" s="255"/>
    </row>
    <row r="119" spans="1:9" s="266" customFormat="1" ht="14.25">
      <c r="A119" s="250"/>
      <c r="B119" s="261" t="s">
        <v>428</v>
      </c>
      <c r="C119" s="290"/>
      <c r="D119" s="291"/>
      <c r="E119" s="254"/>
      <c r="F119" s="292"/>
      <c r="G119" s="254"/>
      <c r="H119" s="255"/>
    </row>
    <row r="120" spans="1:9" s="266" customFormat="1" ht="14.25">
      <c r="A120" s="250"/>
      <c r="B120" s="261" t="s">
        <v>429</v>
      </c>
      <c r="C120" s="258" t="s">
        <v>897</v>
      </c>
      <c r="D120" s="496">
        <v>3</v>
      </c>
      <c r="E120" s="254"/>
      <c r="F120" s="254">
        <f>D120*E120</f>
        <v>0</v>
      </c>
      <c r="G120" s="254"/>
      <c r="H120" s="255"/>
    </row>
    <row r="121" spans="1:9" s="266" customFormat="1" ht="14.25">
      <c r="A121" s="294"/>
      <c r="B121" s="261"/>
      <c r="C121" s="258"/>
      <c r="D121" s="496"/>
      <c r="E121" s="254"/>
      <c r="F121" s="292"/>
      <c r="G121" s="254"/>
      <c r="H121" s="255"/>
    </row>
    <row r="122" spans="1:9" s="266" customFormat="1" ht="14.25">
      <c r="A122" s="250">
        <v>8</v>
      </c>
      <c r="B122" s="261" t="s">
        <v>430</v>
      </c>
      <c r="C122" s="258" t="s">
        <v>507</v>
      </c>
      <c r="D122" s="496">
        <v>1</v>
      </c>
      <c r="E122" s="254"/>
      <c r="F122" s="254">
        <f>D122*E122</f>
        <v>0</v>
      </c>
      <c r="G122" s="254"/>
      <c r="H122" s="255"/>
    </row>
    <row r="123" spans="1:9" s="266" customFormat="1" ht="14.25">
      <c r="A123" s="295"/>
      <c r="B123" s="244" t="s">
        <v>431</v>
      </c>
      <c r="C123" s="296"/>
      <c r="D123" s="496"/>
      <c r="E123" s="254"/>
      <c r="F123" s="236"/>
      <c r="G123" s="254"/>
      <c r="H123" s="255"/>
    </row>
    <row r="124" spans="1:9" s="266" customFormat="1" ht="24">
      <c r="A124" s="295"/>
      <c r="B124" s="244" t="s">
        <v>432</v>
      </c>
      <c r="C124" s="296"/>
      <c r="D124" s="496"/>
      <c r="E124" s="254"/>
      <c r="F124" s="236"/>
      <c r="G124" s="254"/>
      <c r="H124" s="255"/>
    </row>
    <row r="125" spans="1:9" s="266" customFormat="1" ht="14.25">
      <c r="A125" s="295"/>
      <c r="B125" s="244" t="s">
        <v>433</v>
      </c>
      <c r="C125" s="296"/>
      <c r="D125" s="496"/>
      <c r="E125" s="254"/>
      <c r="F125" s="236"/>
      <c r="G125" s="254"/>
      <c r="H125" s="255"/>
    </row>
    <row r="126" spans="1:9" s="263" customFormat="1">
      <c r="A126" s="295"/>
      <c r="B126" s="244" t="s">
        <v>434</v>
      </c>
      <c r="C126" s="296"/>
      <c r="D126" s="496"/>
      <c r="E126" s="254"/>
      <c r="F126" s="236"/>
      <c r="G126" s="254"/>
      <c r="H126" s="255"/>
    </row>
    <row r="127" spans="1:9" s="263" customFormat="1">
      <c r="A127" s="295"/>
      <c r="B127" s="244" t="s">
        <v>435</v>
      </c>
      <c r="C127" s="297"/>
      <c r="D127" s="246"/>
      <c r="E127" s="254"/>
      <c r="F127" s="236"/>
      <c r="G127" s="254"/>
      <c r="H127" s="255"/>
    </row>
    <row r="128" spans="1:9" s="263" customFormat="1">
      <c r="A128" s="295"/>
      <c r="B128" s="244" t="s">
        <v>436</v>
      </c>
      <c r="C128" s="296"/>
      <c r="D128" s="496"/>
      <c r="E128" s="254"/>
      <c r="F128" s="236"/>
      <c r="G128" s="254"/>
      <c r="H128" s="255"/>
    </row>
    <row r="129" spans="1:8" s="263" customFormat="1">
      <c r="A129" s="298"/>
      <c r="B129" s="244" t="s">
        <v>437</v>
      </c>
      <c r="C129" s="296"/>
      <c r="D129" s="496"/>
      <c r="E129" s="254"/>
      <c r="F129" s="493"/>
      <c r="G129" s="254"/>
      <c r="H129" s="255"/>
    </row>
    <row r="130" spans="1:8" s="263" customFormat="1">
      <c r="A130" s="298"/>
      <c r="B130" s="244" t="s">
        <v>409</v>
      </c>
      <c r="C130" s="497"/>
      <c r="D130" s="256"/>
      <c r="E130" s="254"/>
      <c r="F130" s="256"/>
      <c r="G130" s="254"/>
      <c r="H130" s="255"/>
    </row>
    <row r="131" spans="1:8" s="263" customFormat="1">
      <c r="A131" s="250"/>
      <c r="B131" s="261"/>
      <c r="C131" s="296"/>
      <c r="D131" s="496"/>
      <c r="E131" s="254"/>
      <c r="F131" s="247"/>
      <c r="G131" s="254"/>
      <c r="H131" s="255"/>
    </row>
    <row r="132" spans="1:8" s="263" customFormat="1">
      <c r="A132" s="250">
        <v>9</v>
      </c>
      <c r="B132" s="293" t="s">
        <v>438</v>
      </c>
      <c r="C132" s="498" t="s">
        <v>897</v>
      </c>
      <c r="D132" s="299" t="s">
        <v>900</v>
      </c>
      <c r="E132" s="254"/>
      <c r="F132" s="254">
        <f>D132*E132</f>
        <v>0</v>
      </c>
      <c r="G132" s="254"/>
      <c r="H132" s="255"/>
    </row>
    <row r="133" spans="1:8" s="263" customFormat="1">
      <c r="A133" s="250"/>
      <c r="B133" s="293"/>
      <c r="C133" s="498"/>
      <c r="D133" s="299"/>
      <c r="E133" s="254"/>
      <c r="F133" s="254"/>
      <c r="G133" s="254"/>
      <c r="H133" s="255"/>
    </row>
    <row r="134" spans="1:8" s="263" customFormat="1" ht="24">
      <c r="A134" s="300">
        <v>10</v>
      </c>
      <c r="B134" s="293" t="s">
        <v>439</v>
      </c>
      <c r="C134" s="498" t="s">
        <v>897</v>
      </c>
      <c r="D134" s="299" t="s">
        <v>977</v>
      </c>
      <c r="E134" s="254"/>
      <c r="F134" s="254">
        <f>D134*E134</f>
        <v>0</v>
      </c>
      <c r="G134" s="254"/>
      <c r="H134" s="255"/>
    </row>
    <row r="135" spans="1:8" s="263" customFormat="1">
      <c r="A135" s="300"/>
      <c r="B135" s="293"/>
      <c r="C135" s="498"/>
      <c r="D135" s="299"/>
      <c r="E135" s="254"/>
      <c r="F135" s="254"/>
      <c r="G135" s="254"/>
      <c r="H135" s="255"/>
    </row>
    <row r="136" spans="1:8" s="263" customFormat="1" ht="36.75" customHeight="1">
      <c r="A136" s="300">
        <v>11</v>
      </c>
      <c r="B136" s="301" t="s">
        <v>86</v>
      </c>
      <c r="C136" s="284"/>
      <c r="D136" s="496"/>
      <c r="E136" s="254"/>
      <c r="F136" s="246"/>
    </row>
    <row r="137" spans="1:8" s="263" customFormat="1">
      <c r="A137" s="302"/>
      <c r="B137" s="261" t="s">
        <v>87</v>
      </c>
      <c r="C137" s="303" t="s">
        <v>507</v>
      </c>
      <c r="D137" s="304">
        <v>2</v>
      </c>
      <c r="E137" s="254"/>
      <c r="F137" s="254">
        <f>D137*E137</f>
        <v>0</v>
      </c>
    </row>
    <row r="138" spans="1:8" s="263" customFormat="1">
      <c r="A138" s="302"/>
      <c r="B138" s="261"/>
      <c r="C138" s="305"/>
      <c r="D138" s="306"/>
      <c r="E138" s="254"/>
      <c r="F138" s="254"/>
    </row>
    <row r="139" spans="1:8" s="263" customFormat="1">
      <c r="A139" s="250">
        <v>12</v>
      </c>
      <c r="B139" s="261" t="s">
        <v>88</v>
      </c>
      <c r="C139" s="258" t="s">
        <v>897</v>
      </c>
      <c r="D139" s="307">
        <v>5</v>
      </c>
      <c r="E139" s="254"/>
      <c r="F139" s="254">
        <f>D139*E139</f>
        <v>0</v>
      </c>
      <c r="G139" s="254"/>
      <c r="H139" s="255"/>
    </row>
    <row r="140" spans="1:8" s="263" customFormat="1">
      <c r="A140" s="250"/>
      <c r="B140" s="261"/>
      <c r="C140" s="258"/>
      <c r="D140" s="307"/>
      <c r="E140" s="254"/>
      <c r="F140" s="246"/>
      <c r="G140" s="254"/>
      <c r="H140" s="255"/>
    </row>
    <row r="141" spans="1:8" s="263" customFormat="1">
      <c r="A141" s="250">
        <v>13</v>
      </c>
      <c r="B141" s="261" t="s">
        <v>89</v>
      </c>
      <c r="C141" s="258" t="s">
        <v>897</v>
      </c>
      <c r="D141" s="307">
        <v>3</v>
      </c>
      <c r="E141" s="254"/>
      <c r="F141" s="254">
        <f>D141*E141</f>
        <v>0</v>
      </c>
      <c r="G141" s="254"/>
      <c r="H141" s="255"/>
    </row>
    <row r="142" spans="1:8" s="263" customFormat="1">
      <c r="A142" s="250"/>
      <c r="B142" s="244"/>
      <c r="C142" s="258"/>
      <c r="D142" s="307"/>
      <c r="E142" s="254"/>
      <c r="F142" s="246"/>
      <c r="G142" s="254"/>
      <c r="H142" s="255"/>
    </row>
    <row r="143" spans="1:8" s="263" customFormat="1">
      <c r="A143" s="250">
        <v>14</v>
      </c>
      <c r="B143" s="261" t="s">
        <v>90</v>
      </c>
      <c r="C143" s="258" t="s">
        <v>897</v>
      </c>
      <c r="D143" s="307">
        <v>3</v>
      </c>
      <c r="E143" s="254"/>
      <c r="F143" s="254">
        <f>D143*E143</f>
        <v>0</v>
      </c>
      <c r="G143" s="254"/>
      <c r="H143" s="255"/>
    </row>
    <row r="144" spans="1:8" s="263" customFormat="1">
      <c r="A144" s="250"/>
      <c r="B144" s="261"/>
      <c r="C144" s="258"/>
      <c r="D144" s="307"/>
      <c r="E144" s="254"/>
      <c r="F144" s="246"/>
      <c r="G144" s="254"/>
      <c r="H144" s="255"/>
    </row>
    <row r="145" spans="1:8" s="263" customFormat="1">
      <c r="A145" s="250">
        <v>15</v>
      </c>
      <c r="B145" s="261" t="s">
        <v>91</v>
      </c>
      <c r="C145" s="258" t="s">
        <v>507</v>
      </c>
      <c r="D145" s="307">
        <v>1</v>
      </c>
      <c r="E145" s="254"/>
      <c r="F145" s="254">
        <f>D145*E145</f>
        <v>0</v>
      </c>
      <c r="G145" s="254"/>
      <c r="H145" s="255"/>
    </row>
    <row r="146" spans="1:8" s="263" customFormat="1">
      <c r="A146" s="250"/>
      <c r="B146" s="261"/>
      <c r="C146" s="258"/>
      <c r="D146" s="307"/>
      <c r="E146" s="254"/>
      <c r="F146" s="246"/>
      <c r="G146" s="254"/>
      <c r="H146" s="255"/>
    </row>
    <row r="147" spans="1:8" s="263" customFormat="1" ht="24.75" customHeight="1">
      <c r="A147" s="232">
        <v>16</v>
      </c>
      <c r="B147" s="308" t="s">
        <v>92</v>
      </c>
      <c r="C147" s="309"/>
      <c r="D147" s="310"/>
      <c r="E147" s="247"/>
      <c r="F147" s="278"/>
      <c r="G147" s="247"/>
      <c r="H147" s="311"/>
    </row>
    <row r="148" spans="1:8" s="263" customFormat="1">
      <c r="A148" s="232"/>
      <c r="B148" s="308" t="s">
        <v>93</v>
      </c>
      <c r="C148" s="309" t="s">
        <v>897</v>
      </c>
      <c r="D148" s="499">
        <v>8</v>
      </c>
      <c r="E148" s="247"/>
      <c r="F148" s="254">
        <f>D148*E148</f>
        <v>0</v>
      </c>
      <c r="G148" s="254"/>
      <c r="H148" s="255"/>
    </row>
    <row r="149" spans="1:8" s="263" customFormat="1">
      <c r="A149" s="232"/>
      <c r="B149" s="308"/>
      <c r="C149" s="309"/>
      <c r="D149" s="499"/>
      <c r="E149" s="247"/>
      <c r="F149" s="278"/>
      <c r="G149" s="254"/>
      <c r="H149" s="255"/>
    </row>
    <row r="150" spans="1:8" s="263" customFormat="1" ht="37.5" customHeight="1">
      <c r="A150" s="232">
        <v>17</v>
      </c>
      <c r="B150" s="308" t="s">
        <v>94</v>
      </c>
      <c r="C150" s="258" t="s">
        <v>507</v>
      </c>
      <c r="D150" s="307">
        <v>1</v>
      </c>
      <c r="E150" s="254"/>
      <c r="F150" s="254">
        <f>D150*E150</f>
        <v>0</v>
      </c>
      <c r="G150" s="254"/>
      <c r="H150" s="255"/>
    </row>
    <row r="151" spans="1:8" s="278" customFormat="1" ht="12">
      <c r="A151" s="250"/>
      <c r="B151" s="261"/>
      <c r="C151" s="258"/>
      <c r="D151" s="307"/>
      <c r="E151" s="246"/>
      <c r="F151" s="246"/>
      <c r="G151" s="254"/>
      <c r="H151" s="255"/>
    </row>
    <row r="152" spans="1:8" s="278" customFormat="1" ht="12">
      <c r="A152" s="312"/>
      <c r="B152" s="313" t="s">
        <v>95</v>
      </c>
      <c r="C152" s="314"/>
      <c r="D152" s="315"/>
      <c r="E152" s="316" t="s">
        <v>57</v>
      </c>
      <c r="F152" s="317">
        <f>SUM(F77:F151)</f>
        <v>0</v>
      </c>
      <c r="G152" s="254"/>
      <c r="H152" s="255"/>
    </row>
    <row r="153" spans="1:8" s="263" customFormat="1">
      <c r="A153" s="250"/>
      <c r="B153" s="261"/>
      <c r="C153" s="246"/>
      <c r="D153" s="491"/>
      <c r="E153" s="492"/>
      <c r="F153" s="493"/>
      <c r="G153" s="254"/>
      <c r="H153" s="255"/>
    </row>
    <row r="154" spans="1:8" s="263" customFormat="1" ht="13.5" customHeight="1">
      <c r="A154" s="232"/>
      <c r="B154" s="245" t="s">
        <v>32</v>
      </c>
      <c r="C154" s="246"/>
      <c r="D154" s="241"/>
      <c r="E154" s="247"/>
      <c r="F154" s="248"/>
      <c r="G154" s="254"/>
      <c r="H154" s="255"/>
    </row>
    <row r="155" spans="1:8" s="263" customFormat="1">
      <c r="A155" s="250"/>
      <c r="B155" s="251"/>
      <c r="C155" s="246"/>
      <c r="D155" s="491"/>
      <c r="E155" s="492"/>
      <c r="F155" s="493"/>
      <c r="G155" s="254"/>
      <c r="H155" s="255"/>
    </row>
    <row r="156" spans="1:8" s="263" customFormat="1">
      <c r="A156" s="250"/>
      <c r="B156" s="251"/>
      <c r="C156" s="246"/>
      <c r="D156" s="491"/>
      <c r="E156" s="492"/>
      <c r="F156" s="493"/>
      <c r="G156" s="254"/>
      <c r="H156" s="255"/>
    </row>
    <row r="157" spans="1:8" s="263" customFormat="1">
      <c r="A157" s="250">
        <v>1</v>
      </c>
      <c r="B157" s="261" t="s">
        <v>96</v>
      </c>
      <c r="C157" s="246"/>
      <c r="D157" s="499"/>
      <c r="E157" s="500"/>
      <c r="F157" s="262"/>
      <c r="G157" s="254"/>
      <c r="H157" s="255"/>
    </row>
    <row r="158" spans="1:8" s="263" customFormat="1">
      <c r="A158" s="250"/>
      <c r="B158" s="261" t="s">
        <v>97</v>
      </c>
      <c r="C158" s="246"/>
      <c r="D158" s="499"/>
      <c r="E158" s="500"/>
      <c r="F158" s="262"/>
      <c r="G158" s="254"/>
      <c r="H158" s="255"/>
    </row>
    <row r="159" spans="1:8" s="263" customFormat="1">
      <c r="A159" s="250"/>
      <c r="B159" s="261" t="s">
        <v>98</v>
      </c>
      <c r="C159" s="261"/>
      <c r="D159" s="261"/>
      <c r="E159" s="500"/>
      <c r="F159" s="262"/>
      <c r="G159" s="254"/>
      <c r="H159" s="255"/>
    </row>
    <row r="160" spans="1:8" s="263" customFormat="1">
      <c r="A160" s="250"/>
      <c r="B160" s="261" t="s">
        <v>99</v>
      </c>
      <c r="C160" s="499" t="s">
        <v>501</v>
      </c>
      <c r="D160" s="499">
        <v>22</v>
      </c>
      <c r="E160" s="254"/>
      <c r="F160" s="254">
        <f>D160*E160</f>
        <v>0</v>
      </c>
      <c r="G160" s="254"/>
      <c r="H160" s="255"/>
    </row>
    <row r="161" spans="1:9" s="278" customFormat="1" ht="12">
      <c r="A161" s="250"/>
      <c r="B161" s="261" t="s">
        <v>100</v>
      </c>
      <c r="C161" s="499" t="s">
        <v>501</v>
      </c>
      <c r="D161" s="499">
        <v>15</v>
      </c>
      <c r="E161" s="254"/>
      <c r="F161" s="254">
        <f>D161*E161</f>
        <v>0</v>
      </c>
      <c r="G161" s="247"/>
      <c r="H161" s="247"/>
    </row>
    <row r="162" spans="1:9" s="278" customFormat="1" ht="12">
      <c r="A162" s="250"/>
      <c r="B162" s="318" t="s">
        <v>101</v>
      </c>
      <c r="C162" s="499" t="s">
        <v>501</v>
      </c>
      <c r="D162" s="499">
        <v>13</v>
      </c>
      <c r="E162" s="254"/>
      <c r="F162" s="254">
        <f>D162*E162</f>
        <v>0</v>
      </c>
      <c r="G162" s="247"/>
      <c r="H162" s="247"/>
    </row>
    <row r="163" spans="1:9" s="249" customFormat="1" ht="10.5" customHeight="1">
      <c r="A163" s="250"/>
      <c r="B163" s="318"/>
      <c r="C163" s="499"/>
      <c r="D163" s="499"/>
      <c r="E163" s="254"/>
      <c r="F163" s="242"/>
      <c r="G163" s="254"/>
      <c r="H163" s="255"/>
    </row>
    <row r="164" spans="1:9" s="249" customFormat="1" ht="12">
      <c r="A164" s="250">
        <v>2</v>
      </c>
      <c r="B164" s="261" t="s">
        <v>102</v>
      </c>
      <c r="C164" s="261"/>
      <c r="D164" s="499"/>
      <c r="E164" s="254"/>
      <c r="F164" s="242"/>
      <c r="G164" s="254"/>
      <c r="H164" s="255"/>
    </row>
    <row r="165" spans="1:9" s="249" customFormat="1" ht="12">
      <c r="A165" s="250"/>
      <c r="B165" s="261" t="s">
        <v>103</v>
      </c>
      <c r="C165" s="261"/>
      <c r="D165" s="499"/>
      <c r="E165" s="254"/>
      <c r="F165" s="242"/>
      <c r="G165" s="254"/>
      <c r="H165" s="255"/>
    </row>
    <row r="166" spans="1:9" s="249" customFormat="1" ht="12">
      <c r="A166" s="250"/>
      <c r="B166" s="261" t="s">
        <v>98</v>
      </c>
      <c r="C166" s="261"/>
      <c r="D166" s="261"/>
      <c r="E166" s="254"/>
      <c r="F166" s="242"/>
      <c r="G166" s="254"/>
      <c r="H166" s="255"/>
    </row>
    <row r="167" spans="1:9">
      <c r="A167" s="250"/>
      <c r="B167" s="261" t="s">
        <v>99</v>
      </c>
      <c r="C167" s="499" t="s">
        <v>501</v>
      </c>
      <c r="D167" s="499">
        <v>31</v>
      </c>
      <c r="E167" s="254"/>
      <c r="F167" s="254">
        <f>D167*E167</f>
        <v>0</v>
      </c>
      <c r="G167" s="254"/>
      <c r="H167" s="255"/>
    </row>
    <row r="168" spans="1:9">
      <c r="A168" s="250"/>
      <c r="B168" s="261" t="s">
        <v>100</v>
      </c>
      <c r="C168" s="499" t="s">
        <v>501</v>
      </c>
      <c r="D168" s="499">
        <v>43</v>
      </c>
      <c r="E168" s="254"/>
      <c r="F168" s="254">
        <f>D168*E168</f>
        <v>0</v>
      </c>
      <c r="G168" s="254"/>
      <c r="H168" s="255"/>
    </row>
    <row r="169" spans="1:9">
      <c r="A169" s="250"/>
      <c r="B169" s="318" t="s">
        <v>101</v>
      </c>
      <c r="C169" s="499" t="s">
        <v>501</v>
      </c>
      <c r="D169" s="499">
        <v>11</v>
      </c>
      <c r="E169" s="254"/>
      <c r="F169" s="254">
        <f>D169*E169</f>
        <v>0</v>
      </c>
      <c r="G169" s="254"/>
      <c r="H169" s="255"/>
    </row>
    <row r="170" spans="1:9">
      <c r="A170" s="250"/>
      <c r="B170" s="318" t="s">
        <v>104</v>
      </c>
      <c r="C170" s="499" t="s">
        <v>501</v>
      </c>
      <c r="D170" s="499">
        <v>20</v>
      </c>
      <c r="E170" s="254"/>
      <c r="F170" s="254">
        <f>D170*E170</f>
        <v>0</v>
      </c>
      <c r="G170" s="254"/>
      <c r="H170" s="255"/>
    </row>
    <row r="171" spans="1:9">
      <c r="A171" s="250"/>
      <c r="B171" s="318"/>
      <c r="C171" s="499"/>
      <c r="D171" s="499"/>
      <c r="E171" s="254"/>
      <c r="F171" s="242"/>
      <c r="G171" s="254"/>
      <c r="H171" s="255"/>
    </row>
    <row r="172" spans="1:9">
      <c r="A172" s="250">
        <v>3</v>
      </c>
      <c r="B172" s="261" t="s">
        <v>105</v>
      </c>
      <c r="D172" s="496"/>
      <c r="E172" s="254"/>
      <c r="F172" s="319"/>
      <c r="G172" s="254"/>
      <c r="H172" s="255"/>
    </row>
    <row r="173" spans="1:9">
      <c r="A173" s="250"/>
      <c r="B173" s="261" t="s">
        <v>106</v>
      </c>
      <c r="D173" s="496"/>
      <c r="E173" s="254"/>
      <c r="F173" s="319"/>
      <c r="G173" s="254"/>
      <c r="H173" s="255"/>
    </row>
    <row r="174" spans="1:9">
      <c r="A174" s="287"/>
      <c r="B174" s="261" t="s">
        <v>107</v>
      </c>
      <c r="E174" s="254"/>
      <c r="F174" s="242"/>
      <c r="G174" s="254"/>
      <c r="H174" s="255"/>
    </row>
    <row r="175" spans="1:9">
      <c r="A175" s="287"/>
      <c r="B175" s="320" t="s">
        <v>93</v>
      </c>
      <c r="C175" s="496" t="s">
        <v>501</v>
      </c>
      <c r="D175" s="496">
        <v>3</v>
      </c>
      <c r="E175" s="254"/>
      <c r="F175" s="254">
        <f>D175*E175</f>
        <v>0</v>
      </c>
      <c r="G175" s="254"/>
      <c r="H175" s="255"/>
    </row>
    <row r="176" spans="1:9" s="289" customFormat="1" ht="12.95" customHeight="1">
      <c r="A176" s="287"/>
      <c r="B176" s="320"/>
      <c r="C176" s="496"/>
      <c r="D176" s="496"/>
      <c r="E176" s="254"/>
      <c r="F176" s="242"/>
      <c r="G176" s="254"/>
      <c r="H176" s="255"/>
      <c r="I176" s="288"/>
    </row>
    <row r="177" spans="1:8" ht="24">
      <c r="A177" s="232">
        <v>4</v>
      </c>
      <c r="B177" s="284" t="s">
        <v>108</v>
      </c>
      <c r="C177" s="241" t="s">
        <v>507</v>
      </c>
      <c r="D177" s="496">
        <v>1</v>
      </c>
      <c r="E177" s="254"/>
      <c r="F177" s="254">
        <f>D177*E177</f>
        <v>0</v>
      </c>
      <c r="G177" s="254"/>
      <c r="H177" s="255"/>
    </row>
    <row r="178" spans="1:8" s="266" customFormat="1" ht="14.25">
      <c r="A178" s="232"/>
      <c r="B178" s="321"/>
      <c r="C178" s="265"/>
      <c r="D178" s="496"/>
      <c r="E178" s="254"/>
      <c r="F178" s="322"/>
      <c r="G178" s="254"/>
      <c r="H178" s="255"/>
    </row>
    <row r="179" spans="1:8" s="323" customFormat="1" ht="14.25">
      <c r="A179" s="232">
        <v>5</v>
      </c>
      <c r="B179" s="318" t="s">
        <v>109</v>
      </c>
      <c r="C179" s="241" t="s">
        <v>110</v>
      </c>
      <c r="D179" s="496">
        <v>18</v>
      </c>
      <c r="E179" s="254"/>
      <c r="F179" s="254">
        <f>D179*E179</f>
        <v>0</v>
      </c>
      <c r="G179" s="254"/>
      <c r="H179" s="255"/>
    </row>
    <row r="180" spans="1:8" s="323" customFormat="1" ht="14.25">
      <c r="A180" s="250"/>
      <c r="B180" s="324"/>
      <c r="C180" s="496"/>
      <c r="D180" s="496"/>
      <c r="E180" s="492"/>
      <c r="F180" s="242"/>
      <c r="G180" s="254"/>
      <c r="H180" s="255"/>
    </row>
    <row r="181" spans="1:8" s="323" customFormat="1" ht="14.25">
      <c r="A181" s="312"/>
      <c r="B181" s="313" t="s">
        <v>95</v>
      </c>
      <c r="C181" s="314"/>
      <c r="D181" s="315"/>
      <c r="E181" s="316" t="s">
        <v>57</v>
      </c>
      <c r="F181" s="317">
        <f>SUM(F160:F180)</f>
        <v>0</v>
      </c>
      <c r="G181" s="254"/>
      <c r="H181" s="255"/>
    </row>
    <row r="182" spans="1:8" s="263" customFormat="1" ht="15" customHeight="1">
      <c r="A182" s="232"/>
      <c r="B182" s="244"/>
      <c r="C182" s="261"/>
      <c r="D182" s="241"/>
      <c r="E182" s="247"/>
      <c r="F182" s="242"/>
      <c r="G182" s="254"/>
      <c r="H182" s="255"/>
    </row>
    <row r="183" spans="1:8" s="263" customFormat="1">
      <c r="A183" s="232"/>
      <c r="B183" s="244" t="s">
        <v>629</v>
      </c>
      <c r="C183" s="261"/>
      <c r="D183" s="241"/>
      <c r="E183" s="236"/>
      <c r="F183" s="242"/>
      <c r="G183" s="254"/>
      <c r="H183" s="255"/>
    </row>
    <row r="184" spans="1:8">
      <c r="A184" s="232"/>
      <c r="B184" s="244"/>
      <c r="D184" s="241"/>
      <c r="E184" s="236"/>
      <c r="F184" s="242"/>
      <c r="G184" s="254"/>
      <c r="H184" s="255"/>
    </row>
    <row r="185" spans="1:8">
      <c r="A185" s="232"/>
      <c r="B185" s="244" t="s">
        <v>33</v>
      </c>
      <c r="D185" s="241"/>
      <c r="E185" s="236"/>
      <c r="F185" s="242"/>
      <c r="G185" s="254"/>
      <c r="H185" s="255"/>
    </row>
    <row r="186" spans="1:8">
      <c r="A186" s="232"/>
      <c r="B186" s="244"/>
      <c r="D186" s="241"/>
      <c r="E186" s="236"/>
      <c r="F186" s="242"/>
      <c r="G186" s="254"/>
      <c r="H186" s="255"/>
    </row>
    <row r="187" spans="1:8" ht="36">
      <c r="A187" s="232">
        <v>1</v>
      </c>
      <c r="B187" s="325" t="s">
        <v>111</v>
      </c>
      <c r="C187" s="326"/>
      <c r="D187" s="327"/>
      <c r="E187" s="237"/>
      <c r="F187" s="237"/>
      <c r="G187" s="254"/>
      <c r="H187" s="255"/>
    </row>
    <row r="188" spans="1:8">
      <c r="A188" s="286"/>
      <c r="B188" s="244" t="s">
        <v>112</v>
      </c>
      <c r="C188" s="258" t="s">
        <v>501</v>
      </c>
      <c r="D188" s="496">
        <v>31</v>
      </c>
      <c r="E188" s="254"/>
      <c r="F188" s="254">
        <f t="shared" ref="F188:F193" si="0">D188*E188</f>
        <v>0</v>
      </c>
      <c r="G188" s="254"/>
      <c r="H188" s="255"/>
    </row>
    <row r="189" spans="1:8">
      <c r="A189" s="286"/>
      <c r="B189" s="244" t="s">
        <v>113</v>
      </c>
      <c r="C189" s="258" t="s">
        <v>501</v>
      </c>
      <c r="D189" s="496">
        <v>15</v>
      </c>
      <c r="E189" s="254"/>
      <c r="F189" s="254">
        <f t="shared" si="0"/>
        <v>0</v>
      </c>
      <c r="G189" s="254"/>
      <c r="H189" s="255"/>
    </row>
    <row r="190" spans="1:8">
      <c r="A190" s="286"/>
      <c r="B190" s="244" t="s">
        <v>114</v>
      </c>
      <c r="C190" s="258" t="s">
        <v>501</v>
      </c>
      <c r="D190" s="496">
        <v>22</v>
      </c>
      <c r="E190" s="254"/>
      <c r="F190" s="254">
        <f t="shared" si="0"/>
        <v>0</v>
      </c>
      <c r="G190" s="254"/>
      <c r="H190" s="255"/>
    </row>
    <row r="191" spans="1:8">
      <c r="A191" s="286"/>
      <c r="B191" s="244" t="s">
        <v>115</v>
      </c>
      <c r="C191" s="258" t="s">
        <v>501</v>
      </c>
      <c r="D191" s="496">
        <v>29</v>
      </c>
      <c r="E191" s="254"/>
      <c r="F191" s="254">
        <f t="shared" si="0"/>
        <v>0</v>
      </c>
      <c r="G191" s="254"/>
      <c r="H191" s="255"/>
    </row>
    <row r="192" spans="1:8" ht="17.25" customHeight="1">
      <c r="A192" s="286"/>
      <c r="B192" s="244" t="s">
        <v>116</v>
      </c>
      <c r="C192" s="258" t="s">
        <v>501</v>
      </c>
      <c r="D192" s="496">
        <v>24</v>
      </c>
      <c r="E192" s="254"/>
      <c r="F192" s="254">
        <f t="shared" si="0"/>
        <v>0</v>
      </c>
      <c r="G192" s="254"/>
      <c r="H192" s="255"/>
    </row>
    <row r="193" spans="1:8" ht="12.75" customHeight="1">
      <c r="A193" s="286"/>
      <c r="B193" s="244" t="s">
        <v>117</v>
      </c>
      <c r="C193" s="258" t="s">
        <v>501</v>
      </c>
      <c r="D193" s="496">
        <v>3</v>
      </c>
      <c r="E193" s="254"/>
      <c r="F193" s="254">
        <f t="shared" si="0"/>
        <v>0</v>
      </c>
      <c r="G193" s="254"/>
      <c r="H193" s="255"/>
    </row>
    <row r="194" spans="1:8" ht="12.75" customHeight="1">
      <c r="A194" s="232"/>
      <c r="B194" s="284"/>
      <c r="C194" s="284"/>
      <c r="D194" s="496"/>
      <c r="E194" s="254"/>
      <c r="F194" s="247"/>
      <c r="G194" s="254"/>
      <c r="H194" s="255"/>
    </row>
    <row r="195" spans="1:8" ht="29.25" customHeight="1">
      <c r="A195" s="232">
        <v>2</v>
      </c>
      <c r="B195" s="284" t="s">
        <v>118</v>
      </c>
      <c r="C195" s="284"/>
      <c r="D195" s="496"/>
      <c r="E195" s="254"/>
      <c r="F195" s="247"/>
      <c r="G195" s="254"/>
      <c r="H195" s="255"/>
    </row>
    <row r="196" spans="1:8" ht="13.5" customHeight="1">
      <c r="A196" s="232"/>
      <c r="B196" s="244" t="s">
        <v>119</v>
      </c>
      <c r="C196" s="241" t="s">
        <v>897</v>
      </c>
      <c r="D196" s="496">
        <v>8</v>
      </c>
      <c r="E196" s="254"/>
      <c r="F196" s="254">
        <f>D196*E196</f>
        <v>0</v>
      </c>
      <c r="G196" s="254"/>
      <c r="H196" s="255"/>
    </row>
    <row r="197" spans="1:8" ht="14.25" customHeight="1">
      <c r="A197" s="232"/>
      <c r="B197" s="284"/>
      <c r="C197" s="284"/>
      <c r="D197" s="496"/>
      <c r="E197" s="254"/>
      <c r="F197" s="284"/>
      <c r="G197" s="254"/>
      <c r="H197" s="255"/>
    </row>
    <row r="198" spans="1:8" ht="26.25" customHeight="1">
      <c r="A198" s="232">
        <v>3</v>
      </c>
      <c r="B198" s="244" t="s">
        <v>120</v>
      </c>
      <c r="C198" s="241"/>
      <c r="D198" s="496"/>
      <c r="E198" s="254"/>
      <c r="F198" s="246"/>
      <c r="G198" s="254"/>
      <c r="H198" s="255"/>
    </row>
    <row r="199" spans="1:8" ht="12.75" customHeight="1">
      <c r="A199" s="232"/>
      <c r="B199" s="244" t="s">
        <v>119</v>
      </c>
      <c r="C199" s="241" t="s">
        <v>897</v>
      </c>
      <c r="D199" s="496">
        <v>3</v>
      </c>
      <c r="E199" s="254"/>
      <c r="F199" s="254">
        <f>D199*E199</f>
        <v>0</v>
      </c>
      <c r="G199" s="254"/>
      <c r="H199" s="255"/>
    </row>
    <row r="200" spans="1:8" ht="12.75" customHeight="1">
      <c r="A200" s="232"/>
      <c r="B200" s="244"/>
      <c r="C200" s="241"/>
      <c r="D200" s="496"/>
      <c r="E200" s="254"/>
      <c r="F200" s="328"/>
      <c r="G200" s="254"/>
      <c r="H200" s="255"/>
    </row>
    <row r="201" spans="1:8" ht="12.75" customHeight="1">
      <c r="A201" s="232">
        <v>4</v>
      </c>
      <c r="B201" s="244" t="s">
        <v>121</v>
      </c>
      <c r="C201" s="241"/>
      <c r="D201" s="496"/>
      <c r="E201" s="254"/>
      <c r="F201" s="328"/>
      <c r="G201" s="254"/>
      <c r="H201" s="255"/>
    </row>
    <row r="202" spans="1:8" ht="12.75" customHeight="1">
      <c r="A202" s="232"/>
      <c r="B202" s="244" t="s">
        <v>122</v>
      </c>
      <c r="C202" s="241" t="s">
        <v>897</v>
      </c>
      <c r="D202" s="496">
        <v>5</v>
      </c>
      <c r="E202" s="254"/>
      <c r="F202" s="254">
        <f>D202*E202</f>
        <v>0</v>
      </c>
      <c r="G202" s="254"/>
      <c r="H202" s="255"/>
    </row>
    <row r="203" spans="1:8" ht="12.75" customHeight="1">
      <c r="A203" s="232"/>
      <c r="B203" s="244"/>
      <c r="C203" s="241"/>
      <c r="D203" s="496"/>
      <c r="E203" s="254"/>
      <c r="F203" s="328"/>
      <c r="G203" s="254"/>
      <c r="H203" s="255"/>
    </row>
    <row r="204" spans="1:8" ht="26.25" customHeight="1">
      <c r="A204" s="232">
        <v>5</v>
      </c>
      <c r="B204" s="244" t="s">
        <v>123</v>
      </c>
      <c r="C204" s="241" t="s">
        <v>507</v>
      </c>
      <c r="D204" s="496">
        <v>5</v>
      </c>
      <c r="E204" s="254"/>
      <c r="F204" s="254">
        <f>D204*E204</f>
        <v>0</v>
      </c>
      <c r="G204" s="254"/>
      <c r="H204" s="255"/>
    </row>
    <row r="205" spans="1:8" s="246" customFormat="1" ht="12">
      <c r="A205" s="232"/>
      <c r="B205" s="244"/>
      <c r="C205" s="241"/>
      <c r="D205" s="496"/>
      <c r="E205" s="254"/>
      <c r="G205" s="254"/>
      <c r="H205" s="255"/>
    </row>
    <row r="206" spans="1:8" s="263" customFormat="1" ht="24">
      <c r="A206" s="232">
        <v>6</v>
      </c>
      <c r="B206" s="284" t="s">
        <v>108</v>
      </c>
      <c r="C206" s="241" t="s">
        <v>507</v>
      </c>
      <c r="D206" s="496">
        <v>1</v>
      </c>
      <c r="E206" s="254"/>
      <c r="F206" s="254">
        <f>D206*E206</f>
        <v>0</v>
      </c>
      <c r="G206" s="254"/>
      <c r="H206" s="255"/>
    </row>
    <row r="207" spans="1:8" s="263" customFormat="1">
      <c r="A207" s="232"/>
      <c r="B207" s="321"/>
      <c r="C207" s="265"/>
      <c r="D207" s="496"/>
      <c r="E207" s="254"/>
      <c r="F207" s="322"/>
      <c r="G207" s="254"/>
      <c r="H207" s="255"/>
    </row>
    <row r="208" spans="1:8" s="246" customFormat="1" ht="12">
      <c r="A208" s="232">
        <v>7</v>
      </c>
      <c r="B208" s="244" t="s">
        <v>109</v>
      </c>
      <c r="C208" s="241" t="s">
        <v>110</v>
      </c>
      <c r="D208" s="496">
        <v>12</v>
      </c>
      <c r="E208" s="254"/>
      <c r="F208" s="254">
        <f>D208*E208</f>
        <v>0</v>
      </c>
    </row>
    <row r="209" spans="1:8" s="246" customFormat="1" ht="12">
      <c r="A209" s="232"/>
      <c r="B209" s="244"/>
      <c r="C209" s="261"/>
      <c r="D209" s="310"/>
      <c r="E209" s="247"/>
      <c r="F209" s="248"/>
    </row>
    <row r="210" spans="1:8">
      <c r="A210" s="312"/>
      <c r="B210" s="313" t="s">
        <v>95</v>
      </c>
      <c r="C210" s="314"/>
      <c r="D210" s="315"/>
      <c r="E210" s="316" t="s">
        <v>57</v>
      </c>
      <c r="F210" s="317">
        <f>SUM(F188:F209)</f>
        <v>0</v>
      </c>
    </row>
    <row r="211" spans="1:8">
      <c r="A211" s="329"/>
      <c r="B211" s="289"/>
      <c r="C211" s="501"/>
      <c r="D211" s="289"/>
      <c r="E211" s="502"/>
      <c r="F211" s="330"/>
    </row>
    <row r="212" spans="1:8">
      <c r="A212" s="232"/>
      <c r="B212" s="331" t="s">
        <v>34</v>
      </c>
      <c r="C212" s="241"/>
      <c r="D212" s="307"/>
      <c r="E212" s="236"/>
      <c r="F212" s="236"/>
    </row>
    <row r="213" spans="1:8">
      <c r="A213" s="232"/>
      <c r="B213" s="244"/>
      <c r="C213" s="241"/>
      <c r="D213" s="307"/>
      <c r="E213" s="236"/>
      <c r="F213" s="236"/>
    </row>
    <row r="214" spans="1:8">
      <c r="A214" s="232">
        <v>1</v>
      </c>
      <c r="B214" s="244" t="s">
        <v>124</v>
      </c>
      <c r="C214" s="310" t="s">
        <v>507</v>
      </c>
      <c r="D214" s="496">
        <v>1</v>
      </c>
      <c r="E214" s="254"/>
      <c r="F214" s="254">
        <f>D214*E214</f>
        <v>0</v>
      </c>
    </row>
    <row r="215" spans="1:8">
      <c r="A215" s="232"/>
      <c r="B215" s="244"/>
      <c r="C215" s="246"/>
      <c r="D215" s="496"/>
      <c r="E215" s="254"/>
      <c r="F215" s="246"/>
    </row>
    <row r="216" spans="1:8">
      <c r="A216" s="232">
        <v>2</v>
      </c>
      <c r="B216" s="244" t="s">
        <v>125</v>
      </c>
      <c r="C216" s="310" t="s">
        <v>507</v>
      </c>
      <c r="D216" s="496">
        <v>1</v>
      </c>
      <c r="E216" s="254"/>
      <c r="F216" s="254">
        <f>D216*E216</f>
        <v>0</v>
      </c>
      <c r="H216" s="503"/>
    </row>
    <row r="217" spans="1:8">
      <c r="A217" s="232"/>
      <c r="B217" s="244"/>
      <c r="C217" s="246"/>
      <c r="D217" s="496"/>
      <c r="E217" s="254"/>
      <c r="F217" s="246"/>
    </row>
    <row r="218" spans="1:8">
      <c r="A218" s="232">
        <v>3</v>
      </c>
      <c r="B218" s="244" t="s">
        <v>126</v>
      </c>
      <c r="C218" s="310" t="s">
        <v>507</v>
      </c>
      <c r="D218" s="496">
        <v>1</v>
      </c>
      <c r="E218" s="254"/>
      <c r="F218" s="254">
        <f>D218*E218</f>
        <v>0</v>
      </c>
    </row>
    <row r="219" spans="1:8">
      <c r="A219" s="232"/>
      <c r="B219" s="244"/>
      <c r="C219" s="246"/>
      <c r="D219" s="496"/>
      <c r="E219" s="254"/>
      <c r="F219" s="246"/>
    </row>
    <row r="220" spans="1:8">
      <c r="A220" s="232">
        <v>4</v>
      </c>
      <c r="B220" s="244" t="s">
        <v>127</v>
      </c>
      <c r="C220" s="310" t="s">
        <v>507</v>
      </c>
      <c r="D220" s="496">
        <v>1</v>
      </c>
      <c r="E220" s="254"/>
      <c r="F220" s="254">
        <f>D220*E220</f>
        <v>0</v>
      </c>
    </row>
    <row r="221" spans="1:8">
      <c r="A221" s="232"/>
      <c r="B221" s="244"/>
      <c r="C221" s="246"/>
      <c r="D221" s="496"/>
      <c r="E221" s="254"/>
      <c r="F221" s="246"/>
    </row>
    <row r="222" spans="1:8" ht="24">
      <c r="A222" s="232">
        <v>5</v>
      </c>
      <c r="B222" s="244" t="s">
        <v>128</v>
      </c>
      <c r="C222" s="310" t="s">
        <v>507</v>
      </c>
      <c r="D222" s="496">
        <v>1</v>
      </c>
      <c r="E222" s="254"/>
      <c r="F222" s="254">
        <f>D222*E222</f>
        <v>0</v>
      </c>
    </row>
    <row r="223" spans="1:8">
      <c r="A223" s="232"/>
      <c r="B223" s="244"/>
      <c r="C223" s="246"/>
      <c r="D223" s="496"/>
      <c r="E223" s="254"/>
      <c r="F223" s="246"/>
    </row>
    <row r="224" spans="1:8">
      <c r="A224" s="232">
        <v>6</v>
      </c>
      <c r="B224" s="244" t="s">
        <v>129</v>
      </c>
      <c r="C224" s="310" t="s">
        <v>507</v>
      </c>
      <c r="D224" s="496">
        <v>1</v>
      </c>
      <c r="E224" s="254"/>
      <c r="F224" s="254">
        <f>D224*E224</f>
        <v>0</v>
      </c>
    </row>
    <row r="225" spans="1:6">
      <c r="A225" s="232"/>
      <c r="B225" s="244"/>
      <c r="C225" s="246"/>
      <c r="D225" s="496"/>
      <c r="E225" s="254"/>
      <c r="F225" s="246"/>
    </row>
    <row r="226" spans="1:6">
      <c r="A226" s="232">
        <f>1+A224</f>
        <v>7</v>
      </c>
      <c r="B226" s="244" t="s">
        <v>130</v>
      </c>
      <c r="C226" s="310" t="s">
        <v>854</v>
      </c>
      <c r="D226" s="496">
        <v>1</v>
      </c>
      <c r="E226" s="254"/>
      <c r="F226" s="254">
        <f>D226*E226</f>
        <v>0</v>
      </c>
    </row>
    <row r="227" spans="1:6">
      <c r="A227" s="232"/>
      <c r="B227" s="244"/>
      <c r="C227" s="310"/>
      <c r="D227" s="253"/>
      <c r="E227" s="247"/>
      <c r="F227" s="247"/>
    </row>
    <row r="228" spans="1:6">
      <c r="A228" s="312"/>
      <c r="B228" s="332"/>
      <c r="C228" s="314"/>
      <c r="D228" s="315"/>
      <c r="E228" s="316" t="s">
        <v>131</v>
      </c>
      <c r="F228" s="317">
        <f>SUM(F214:F227)</f>
        <v>0</v>
      </c>
    </row>
  </sheetData>
  <phoneticPr fontId="55" type="noConversion"/>
  <pageMargins left="0.70866141732283472" right="0.70866141732283472" top="0.74803149606299213" bottom="0.74803149606299213" header="0.31496062992125984" footer="0.31496062992125984"/>
  <pageSetup paperSize="9" firstPageNumber="19" orientation="portrait" useFirstPageNumber="1" r:id="rId1"/>
  <headerFooter>
    <oddHeader xml:space="preserve">&amp;C&amp;8
     &amp;10
  </oddHeader>
  </headerFooter>
</worksheet>
</file>

<file path=xl/worksheets/sheet4.xml><?xml version="1.0" encoding="utf-8"?>
<worksheet xmlns="http://schemas.openxmlformats.org/spreadsheetml/2006/main" xmlns:r="http://schemas.openxmlformats.org/officeDocument/2006/relationships">
  <dimension ref="A1:J495"/>
  <sheetViews>
    <sheetView view="pageBreakPreview" topLeftCell="A244" zoomScaleNormal="100" workbookViewId="0">
      <selection activeCell="E14" sqref="E14"/>
    </sheetView>
  </sheetViews>
  <sheetFormatPr defaultRowHeight="12.75"/>
  <cols>
    <col min="1" max="1" width="4.42578125" style="232" customWidth="1"/>
    <col min="2" max="2" width="44" style="522" customWidth="1"/>
    <col min="3" max="3" width="9.140625" style="310"/>
    <col min="4" max="4" width="5.7109375" style="341" customWidth="1"/>
    <col min="5" max="5" width="11.28515625" style="86" customWidth="1"/>
    <col min="6" max="6" width="12.28515625" style="86" customWidth="1"/>
    <col min="7" max="7" width="17.28515625" style="247" customWidth="1"/>
    <col min="8" max="8" width="15.5703125" style="247" customWidth="1"/>
    <col min="9" max="9" width="13" style="86" customWidth="1"/>
    <col min="10" max="10" width="12.5703125" style="86" customWidth="1"/>
    <col min="11" max="16384" width="9.140625" style="86"/>
  </cols>
  <sheetData>
    <row r="1" spans="1:8" s="193" customFormat="1" ht="15.75">
      <c r="A1" s="488"/>
      <c r="B1" s="207" t="s">
        <v>132</v>
      </c>
      <c r="C1" s="504"/>
      <c r="D1" s="505"/>
      <c r="E1" s="444"/>
      <c r="F1" s="444"/>
    </row>
    <row r="2" spans="1:8" s="193" customFormat="1">
      <c r="A2" s="489"/>
      <c r="B2" s="199"/>
      <c r="C2" s="27"/>
      <c r="D2" s="27"/>
      <c r="E2" s="444"/>
      <c r="F2" s="444"/>
    </row>
    <row r="3" spans="1:8" s="193" customFormat="1">
      <c r="A3" s="489"/>
      <c r="B3" s="490"/>
      <c r="C3" s="27"/>
      <c r="D3" s="27"/>
      <c r="E3" s="444"/>
      <c r="F3" s="31"/>
    </row>
    <row r="4" spans="1:8" s="193" customFormat="1">
      <c r="A4" s="489"/>
      <c r="B4" s="384"/>
      <c r="C4" s="384"/>
      <c r="D4" s="384"/>
      <c r="E4" s="384"/>
      <c r="F4" s="31"/>
    </row>
    <row r="5" spans="1:8" s="193" customFormat="1">
      <c r="A5" s="489">
        <v>1</v>
      </c>
      <c r="B5" s="384" t="s">
        <v>133</v>
      </c>
      <c r="C5" s="384"/>
      <c r="D5" s="384"/>
      <c r="E5" s="384"/>
      <c r="F5" s="31">
        <f>F101</f>
        <v>0</v>
      </c>
    </row>
    <row r="6" spans="1:8" s="193" customFormat="1">
      <c r="A6" s="489"/>
      <c r="B6" s="384"/>
      <c r="C6" s="384"/>
      <c r="D6" s="384"/>
      <c r="E6" s="384"/>
      <c r="F6" s="31"/>
    </row>
    <row r="7" spans="1:8" s="193" customFormat="1">
      <c r="A7" s="489">
        <v>2</v>
      </c>
      <c r="B7" s="384" t="s">
        <v>134</v>
      </c>
      <c r="C7" s="384"/>
      <c r="D7" s="384"/>
      <c r="E7" s="384"/>
      <c r="F7" s="31">
        <f>F162</f>
        <v>0</v>
      </c>
    </row>
    <row r="8" spans="1:8" s="193" customFormat="1">
      <c r="A8" s="489"/>
      <c r="B8" s="384"/>
      <c r="C8" s="384"/>
      <c r="D8" s="384"/>
      <c r="E8" s="384"/>
      <c r="F8" s="31"/>
    </row>
    <row r="9" spans="1:8" s="193" customFormat="1">
      <c r="A9" s="489">
        <v>3</v>
      </c>
      <c r="B9" s="384" t="s">
        <v>135</v>
      </c>
      <c r="C9" s="384"/>
      <c r="D9" s="384"/>
      <c r="E9" s="384"/>
      <c r="F9" s="31">
        <f>F250</f>
        <v>0</v>
      </c>
    </row>
    <row r="10" spans="1:8" s="193" customFormat="1">
      <c r="A10" s="489"/>
      <c r="B10" s="384"/>
      <c r="C10" s="384"/>
      <c r="D10" s="384"/>
      <c r="E10" s="384"/>
      <c r="F10" s="31"/>
    </row>
    <row r="11" spans="1:8" s="193" customFormat="1">
      <c r="A11" s="489">
        <v>4</v>
      </c>
      <c r="B11" s="384" t="s">
        <v>34</v>
      </c>
      <c r="C11" s="384"/>
      <c r="D11" s="384"/>
      <c r="E11" s="384"/>
      <c r="F11" s="31">
        <f>F273</f>
        <v>0</v>
      </c>
    </row>
    <row r="12" spans="1:8" s="193" customFormat="1">
      <c r="A12" s="489"/>
      <c r="B12" s="490"/>
      <c r="C12" s="27"/>
      <c r="D12" s="27"/>
      <c r="E12" s="444"/>
      <c r="F12" s="31"/>
    </row>
    <row r="13" spans="1:8" s="211" customFormat="1" ht="15.75">
      <c r="A13" s="206"/>
      <c r="B13" s="207" t="s">
        <v>136</v>
      </c>
      <c r="C13" s="208"/>
      <c r="D13" s="208"/>
      <c r="E13" s="209"/>
      <c r="F13" s="210">
        <f>SUM(F4:F12)</f>
        <v>0</v>
      </c>
    </row>
    <row r="14" spans="1:8" s="221" customFormat="1" ht="15.75">
      <c r="A14" s="335"/>
      <c r="B14" s="217"/>
      <c r="C14" s="336"/>
      <c r="D14" s="336"/>
      <c r="E14" s="219"/>
      <c r="F14" s="220"/>
    </row>
    <row r="15" spans="1:8" s="105" customFormat="1">
      <c r="A15" s="232" t="s">
        <v>1004</v>
      </c>
      <c r="B15" s="506" t="s">
        <v>20</v>
      </c>
      <c r="C15" s="337" t="s">
        <v>21</v>
      </c>
      <c r="D15" s="338" t="s">
        <v>22</v>
      </c>
      <c r="E15" s="507" t="s">
        <v>23</v>
      </c>
      <c r="F15" s="508" t="s">
        <v>24</v>
      </c>
      <c r="G15" s="247"/>
      <c r="H15" s="247"/>
    </row>
    <row r="16" spans="1:8" s="193" customFormat="1">
      <c r="A16" s="232"/>
      <c r="B16" s="509"/>
      <c r="C16" s="339"/>
      <c r="D16" s="340"/>
      <c r="E16" s="510" t="s">
        <v>25</v>
      </c>
      <c r="F16" s="511" t="s">
        <v>25</v>
      </c>
      <c r="G16" s="247"/>
      <c r="H16" s="247"/>
    </row>
    <row r="17" spans="1:8" s="193" customFormat="1">
      <c r="A17" s="232"/>
      <c r="B17" s="260"/>
      <c r="C17" s="310"/>
      <c r="D17" s="341"/>
      <c r="E17" s="444"/>
      <c r="F17" s="444"/>
      <c r="G17" s="247"/>
      <c r="H17" s="247"/>
    </row>
    <row r="18" spans="1:8" s="249" customFormat="1">
      <c r="A18" s="232"/>
      <c r="B18" s="342" t="s">
        <v>137</v>
      </c>
      <c r="C18" s="310"/>
      <c r="D18" s="341"/>
      <c r="E18" s="343"/>
      <c r="F18" s="343"/>
      <c r="G18" s="247"/>
      <c r="H18" s="247"/>
    </row>
    <row r="19" spans="1:8" s="239" customFormat="1">
      <c r="A19" s="344"/>
      <c r="B19" s="308"/>
      <c r="C19" s="345"/>
      <c r="D19" s="345"/>
      <c r="E19" s="346"/>
      <c r="F19" s="346"/>
    </row>
    <row r="20" spans="1:8" s="239" customFormat="1">
      <c r="A20" s="344"/>
      <c r="B20" s="308" t="s">
        <v>133</v>
      </c>
      <c r="C20" s="345"/>
      <c r="D20" s="345"/>
      <c r="E20" s="346"/>
      <c r="F20" s="346"/>
    </row>
    <row r="21" spans="1:8" s="239" customFormat="1">
      <c r="A21" s="344"/>
      <c r="B21" s="308"/>
      <c r="C21" s="345"/>
      <c r="D21" s="345"/>
      <c r="E21" s="346"/>
      <c r="F21" s="346"/>
    </row>
    <row r="22" spans="1:8" s="239" customFormat="1" ht="25.5">
      <c r="A22" s="344"/>
      <c r="B22" s="368" t="s">
        <v>138</v>
      </c>
      <c r="C22" s="345"/>
      <c r="D22" s="345"/>
      <c r="E22" s="346"/>
      <c r="F22" s="346"/>
    </row>
    <row r="23" spans="1:8" s="239" customFormat="1">
      <c r="A23" s="344"/>
      <c r="B23" s="308"/>
      <c r="C23" s="345"/>
      <c r="D23" s="345"/>
      <c r="E23" s="346"/>
      <c r="F23" s="346"/>
    </row>
    <row r="24" spans="1:8" s="348" customFormat="1" ht="25.5">
      <c r="A24" s="232">
        <v>1</v>
      </c>
      <c r="B24" s="308" t="s">
        <v>139</v>
      </c>
      <c r="C24" s="499" t="s">
        <v>507</v>
      </c>
      <c r="D24" s="499">
        <v>1</v>
      </c>
      <c r="E24" s="247"/>
      <c r="F24" s="347">
        <f>D24*E24</f>
        <v>0</v>
      </c>
      <c r="G24" s="247"/>
      <c r="H24" s="247"/>
    </row>
    <row r="25" spans="1:8" s="348" customFormat="1">
      <c r="A25" s="232"/>
      <c r="B25" s="308" t="s">
        <v>140</v>
      </c>
      <c r="C25" s="309"/>
      <c r="D25" s="499"/>
      <c r="E25" s="247"/>
      <c r="F25" s="347"/>
      <c r="G25" s="247"/>
      <c r="H25" s="247"/>
    </row>
    <row r="26" spans="1:8" s="348" customFormat="1">
      <c r="A26" s="232"/>
      <c r="B26" s="308" t="s">
        <v>141</v>
      </c>
      <c r="C26" s="309"/>
      <c r="D26" s="499"/>
      <c r="E26" s="247"/>
      <c r="F26" s="347"/>
      <c r="G26" s="247"/>
      <c r="H26" s="247"/>
    </row>
    <row r="27" spans="1:8" s="348" customFormat="1">
      <c r="A27" s="232"/>
      <c r="B27" s="308" t="s">
        <v>142</v>
      </c>
      <c r="C27" s="309"/>
      <c r="D27" s="499"/>
      <c r="E27" s="247"/>
      <c r="F27" s="347"/>
      <c r="G27" s="247"/>
      <c r="H27" s="247"/>
    </row>
    <row r="28" spans="1:8" s="348" customFormat="1">
      <c r="A28" s="232"/>
      <c r="B28" s="308"/>
      <c r="C28" s="309"/>
      <c r="D28" s="499"/>
      <c r="E28" s="247"/>
      <c r="F28" s="347"/>
      <c r="G28" s="247"/>
      <c r="H28" s="247"/>
    </row>
    <row r="29" spans="1:8" s="348" customFormat="1">
      <c r="A29" s="232">
        <v>2</v>
      </c>
      <c r="B29" s="308" t="s">
        <v>143</v>
      </c>
      <c r="C29" s="499" t="s">
        <v>507</v>
      </c>
      <c r="D29" s="499">
        <v>1</v>
      </c>
      <c r="E29" s="247"/>
      <c r="F29" s="347">
        <f>D29*E29</f>
        <v>0</v>
      </c>
      <c r="G29" s="247"/>
      <c r="H29" s="247"/>
    </row>
    <row r="30" spans="1:8" s="348" customFormat="1">
      <c r="A30" s="232"/>
      <c r="B30" s="308" t="s">
        <v>144</v>
      </c>
      <c r="C30" s="309"/>
      <c r="D30" s="499"/>
      <c r="E30" s="247"/>
      <c r="F30" s="347"/>
      <c r="G30" s="247"/>
      <c r="H30" s="247"/>
    </row>
    <row r="31" spans="1:8" s="348" customFormat="1">
      <c r="A31" s="232"/>
      <c r="B31" s="308" t="s">
        <v>145</v>
      </c>
      <c r="C31" s="309"/>
      <c r="D31" s="499"/>
      <c r="E31" s="247"/>
      <c r="F31" s="347"/>
      <c r="G31" s="247"/>
      <c r="H31" s="247"/>
    </row>
    <row r="32" spans="1:8" s="348" customFormat="1">
      <c r="A32" s="232"/>
      <c r="B32" s="308" t="s">
        <v>146</v>
      </c>
      <c r="C32" s="309"/>
      <c r="D32" s="499"/>
      <c r="E32" s="247"/>
      <c r="F32" s="347"/>
      <c r="G32" s="247"/>
      <c r="H32" s="247"/>
    </row>
    <row r="33" spans="1:8" s="348" customFormat="1">
      <c r="A33" s="232"/>
      <c r="B33" s="308" t="s">
        <v>147</v>
      </c>
      <c r="C33" s="309"/>
      <c r="D33" s="499"/>
      <c r="E33" s="247"/>
      <c r="F33" s="347"/>
      <c r="G33" s="247"/>
      <c r="H33" s="247"/>
    </row>
    <row r="34" spans="1:8" s="348" customFormat="1">
      <c r="A34" s="232"/>
      <c r="B34" s="308" t="s">
        <v>148</v>
      </c>
      <c r="C34" s="309"/>
      <c r="D34" s="499"/>
      <c r="E34" s="247"/>
      <c r="F34" s="347"/>
      <c r="G34" s="247"/>
      <c r="H34" s="247"/>
    </row>
    <row r="35" spans="1:8" s="348" customFormat="1">
      <c r="A35" s="232"/>
      <c r="B35" s="308"/>
      <c r="C35" s="309"/>
      <c r="D35" s="499"/>
      <c r="E35" s="247"/>
      <c r="F35" s="347"/>
      <c r="G35" s="247"/>
      <c r="H35" s="247"/>
    </row>
    <row r="36" spans="1:8" s="348" customFormat="1">
      <c r="A36" s="232">
        <v>3</v>
      </c>
      <c r="B36" s="308" t="s">
        <v>149</v>
      </c>
      <c r="C36" s="499" t="s">
        <v>507</v>
      </c>
      <c r="D36" s="499">
        <v>1</v>
      </c>
      <c r="E36" s="247"/>
      <c r="F36" s="347">
        <f>D36*E36</f>
        <v>0</v>
      </c>
      <c r="G36" s="247"/>
      <c r="H36" s="247"/>
    </row>
    <row r="37" spans="1:8" s="348" customFormat="1">
      <c r="A37" s="232"/>
      <c r="B37" s="308"/>
      <c r="C37" s="309"/>
      <c r="D37" s="499"/>
      <c r="E37" s="247"/>
      <c r="F37" s="347"/>
      <c r="G37" s="247"/>
      <c r="H37" s="247"/>
    </row>
    <row r="38" spans="1:8" s="348" customFormat="1">
      <c r="A38" s="232">
        <v>4</v>
      </c>
      <c r="B38" s="308" t="s">
        <v>150</v>
      </c>
      <c r="C38" s="499" t="s">
        <v>507</v>
      </c>
      <c r="D38" s="499">
        <v>1</v>
      </c>
      <c r="E38" s="247"/>
      <c r="F38" s="347">
        <f>D38*E38</f>
        <v>0</v>
      </c>
      <c r="G38" s="247"/>
      <c r="H38" s="247"/>
    </row>
    <row r="39" spans="1:8" s="348" customFormat="1">
      <c r="A39" s="232"/>
      <c r="B39" s="308"/>
      <c r="C39" s="309"/>
      <c r="D39" s="499"/>
      <c r="E39" s="247"/>
      <c r="F39" s="347"/>
      <c r="G39" s="247"/>
      <c r="H39" s="247"/>
    </row>
    <row r="40" spans="1:8" s="348" customFormat="1">
      <c r="A40" s="232">
        <v>5</v>
      </c>
      <c r="B40" s="308" t="s">
        <v>151</v>
      </c>
      <c r="C40" s="499" t="s">
        <v>507</v>
      </c>
      <c r="D40" s="499">
        <v>1</v>
      </c>
      <c r="E40" s="247"/>
      <c r="F40" s="347">
        <f>D40*E40</f>
        <v>0</v>
      </c>
      <c r="G40" s="247"/>
      <c r="H40" s="247"/>
    </row>
    <row r="41" spans="1:8" s="348" customFormat="1">
      <c r="A41" s="232"/>
      <c r="B41" s="308" t="s">
        <v>152</v>
      </c>
      <c r="C41" s="309"/>
      <c r="D41" s="499"/>
      <c r="E41" s="247"/>
      <c r="F41" s="347"/>
      <c r="G41" s="247"/>
      <c r="H41" s="247"/>
    </row>
    <row r="42" spans="1:8" s="348" customFormat="1">
      <c r="A42" s="232"/>
      <c r="B42" s="308" t="s">
        <v>153</v>
      </c>
      <c r="C42" s="309"/>
      <c r="D42" s="499"/>
      <c r="E42" s="247"/>
      <c r="F42" s="347"/>
      <c r="G42" s="247"/>
      <c r="H42" s="247"/>
    </row>
    <row r="43" spans="1:8" s="348" customFormat="1">
      <c r="A43" s="232"/>
      <c r="B43" s="308" t="s">
        <v>154</v>
      </c>
      <c r="C43" s="309"/>
      <c r="D43" s="499"/>
      <c r="E43" s="247"/>
      <c r="F43" s="347"/>
      <c r="G43" s="247"/>
      <c r="H43" s="247"/>
    </row>
    <row r="44" spans="1:8" s="348" customFormat="1">
      <c r="A44" s="232"/>
      <c r="B44" s="308" t="s">
        <v>155</v>
      </c>
      <c r="C44" s="309"/>
      <c r="D44" s="499"/>
      <c r="E44" s="247"/>
      <c r="F44" s="347"/>
      <c r="G44" s="247"/>
      <c r="H44" s="247"/>
    </row>
    <row r="45" spans="1:8" s="348" customFormat="1">
      <c r="A45" s="232"/>
      <c r="B45" s="308" t="s">
        <v>156</v>
      </c>
      <c r="C45" s="309"/>
      <c r="D45" s="499"/>
      <c r="E45" s="247"/>
      <c r="F45" s="347"/>
      <c r="G45" s="247"/>
      <c r="H45" s="247"/>
    </row>
    <row r="46" spans="1:8" s="348" customFormat="1">
      <c r="A46" s="232"/>
      <c r="B46" s="308"/>
      <c r="C46" s="309"/>
      <c r="D46" s="499"/>
      <c r="E46" s="247"/>
      <c r="F46" s="347"/>
      <c r="G46" s="247"/>
      <c r="H46" s="247"/>
    </row>
    <row r="47" spans="1:8" s="348" customFormat="1" ht="25.5">
      <c r="A47" s="232">
        <v>6</v>
      </c>
      <c r="B47" s="308" t="s">
        <v>157</v>
      </c>
      <c r="C47" s="499" t="s">
        <v>507</v>
      </c>
      <c r="D47" s="499">
        <v>1</v>
      </c>
      <c r="E47" s="247"/>
      <c r="F47" s="347">
        <f>D47*E47</f>
        <v>0</v>
      </c>
      <c r="G47" s="247"/>
      <c r="H47" s="247"/>
    </row>
    <row r="48" spans="1:8" s="348" customFormat="1">
      <c r="A48" s="232"/>
      <c r="B48" s="308"/>
      <c r="C48" s="309"/>
      <c r="D48" s="499"/>
      <c r="E48" s="247"/>
      <c r="F48" s="347"/>
      <c r="G48" s="247"/>
      <c r="H48" s="247"/>
    </row>
    <row r="49" spans="1:8" s="348" customFormat="1">
      <c r="A49" s="232">
        <v>7</v>
      </c>
      <c r="B49" s="308" t="s">
        <v>158</v>
      </c>
      <c r="C49" s="499" t="s">
        <v>507</v>
      </c>
      <c r="D49" s="499">
        <v>1</v>
      </c>
      <c r="E49" s="247"/>
      <c r="F49" s="347">
        <f>D49*E49</f>
        <v>0</v>
      </c>
      <c r="G49" s="247"/>
      <c r="H49" s="247"/>
    </row>
    <row r="50" spans="1:8" s="348" customFormat="1">
      <c r="A50" s="232"/>
      <c r="B50" s="308"/>
      <c r="C50" s="309"/>
      <c r="D50" s="499"/>
      <c r="E50" s="247"/>
      <c r="F50" s="347"/>
      <c r="G50" s="247"/>
      <c r="H50" s="247"/>
    </row>
    <row r="51" spans="1:8" s="348" customFormat="1">
      <c r="A51" s="232">
        <v>8</v>
      </c>
      <c r="B51" s="308" t="s">
        <v>159</v>
      </c>
      <c r="C51" s="499" t="s">
        <v>507</v>
      </c>
      <c r="D51" s="499">
        <v>1</v>
      </c>
      <c r="E51" s="247"/>
      <c r="F51" s="347">
        <f>D51*E51</f>
        <v>0</v>
      </c>
      <c r="G51" s="247"/>
      <c r="H51" s="247"/>
    </row>
    <row r="52" spans="1:8" s="348" customFormat="1" ht="24.75" customHeight="1">
      <c r="A52" s="232"/>
      <c r="B52" s="308" t="s">
        <v>160</v>
      </c>
      <c r="C52" s="309"/>
      <c r="D52" s="499"/>
      <c r="E52" s="247"/>
      <c r="F52" s="347"/>
      <c r="G52" s="247"/>
      <c r="H52" s="247"/>
    </row>
    <row r="53" spans="1:8" s="348" customFormat="1" ht="26.25" customHeight="1">
      <c r="A53" s="232"/>
      <c r="B53" s="308" t="s">
        <v>161</v>
      </c>
      <c r="C53" s="309"/>
      <c r="D53" s="499"/>
      <c r="E53" s="247"/>
      <c r="F53" s="347"/>
      <c r="G53" s="247"/>
      <c r="H53" s="247"/>
    </row>
    <row r="54" spans="1:8" s="348" customFormat="1">
      <c r="A54" s="232"/>
      <c r="B54" s="308" t="s">
        <v>162</v>
      </c>
      <c r="C54" s="309"/>
      <c r="D54" s="499"/>
      <c r="E54" s="247"/>
      <c r="F54" s="347"/>
      <c r="G54" s="247"/>
      <c r="H54" s="247"/>
    </row>
    <row r="55" spans="1:8" s="348" customFormat="1">
      <c r="A55" s="232"/>
      <c r="B55" s="308"/>
      <c r="C55" s="309"/>
      <c r="D55" s="499"/>
      <c r="E55" s="247"/>
      <c r="F55" s="347"/>
      <c r="G55" s="247"/>
      <c r="H55" s="247"/>
    </row>
    <row r="56" spans="1:8" s="348" customFormat="1">
      <c r="A56" s="232">
        <v>9</v>
      </c>
      <c r="B56" s="308" t="s">
        <v>163</v>
      </c>
      <c r="C56" s="499" t="s">
        <v>507</v>
      </c>
      <c r="D56" s="499">
        <v>1</v>
      </c>
      <c r="E56" s="247"/>
      <c r="F56" s="347">
        <f>D56*E56</f>
        <v>0</v>
      </c>
      <c r="G56" s="247"/>
      <c r="H56" s="247"/>
    </row>
    <row r="57" spans="1:8" s="348" customFormat="1">
      <c r="A57" s="232"/>
      <c r="B57" s="308"/>
      <c r="C57" s="309"/>
      <c r="D57" s="499"/>
      <c r="E57" s="247"/>
      <c r="F57" s="347"/>
      <c r="G57" s="247"/>
      <c r="H57" s="247"/>
    </row>
    <row r="58" spans="1:8" s="348" customFormat="1">
      <c r="A58" s="232">
        <v>10</v>
      </c>
      <c r="B58" s="308" t="s">
        <v>164</v>
      </c>
      <c r="C58" s="499" t="s">
        <v>507</v>
      </c>
      <c r="D58" s="499">
        <v>1</v>
      </c>
      <c r="E58" s="247"/>
      <c r="F58" s="347">
        <f>D58*E58</f>
        <v>0</v>
      </c>
      <c r="G58" s="247"/>
      <c r="H58" s="247"/>
    </row>
    <row r="59" spans="1:8" s="278" customFormat="1" ht="14.25" customHeight="1">
      <c r="A59" s="232"/>
      <c r="B59" s="308"/>
      <c r="F59" s="234"/>
    </row>
    <row r="60" spans="1:8" s="348" customFormat="1">
      <c r="A60" s="232">
        <v>11</v>
      </c>
      <c r="B60" s="308" t="s">
        <v>165</v>
      </c>
      <c r="C60" s="309"/>
      <c r="D60" s="499"/>
      <c r="E60" s="247"/>
      <c r="F60" s="234"/>
      <c r="G60" s="247"/>
      <c r="H60" s="247"/>
    </row>
    <row r="61" spans="1:8" s="278" customFormat="1">
      <c r="A61" s="232"/>
      <c r="B61" s="308" t="s">
        <v>166</v>
      </c>
      <c r="C61" s="309" t="s">
        <v>897</v>
      </c>
      <c r="D61" s="499">
        <v>2</v>
      </c>
      <c r="E61" s="247"/>
      <c r="F61" s="347">
        <f>D61*E61</f>
        <v>0</v>
      </c>
      <c r="G61" s="247"/>
      <c r="H61" s="247"/>
    </row>
    <row r="62" spans="1:8" s="278" customFormat="1">
      <c r="A62" s="232"/>
      <c r="B62" s="308" t="s">
        <v>167</v>
      </c>
      <c r="C62" s="309" t="s">
        <v>897</v>
      </c>
      <c r="D62" s="499">
        <v>4</v>
      </c>
      <c r="E62" s="247"/>
      <c r="F62" s="347">
        <f>D62*E62</f>
        <v>0</v>
      </c>
      <c r="G62" s="247"/>
      <c r="H62" s="247"/>
    </row>
    <row r="63" spans="1:8" s="193" customFormat="1">
      <c r="A63" s="232"/>
      <c r="B63" s="308"/>
      <c r="C63" s="309"/>
      <c r="D63" s="310"/>
      <c r="E63" s="247"/>
      <c r="F63" s="255"/>
      <c r="G63" s="247"/>
      <c r="H63" s="247"/>
    </row>
    <row r="64" spans="1:8" s="348" customFormat="1">
      <c r="A64" s="232">
        <v>12</v>
      </c>
      <c r="B64" s="308" t="s">
        <v>168</v>
      </c>
      <c r="C64" s="309"/>
      <c r="D64" s="499"/>
      <c r="E64" s="247"/>
      <c r="F64" s="234"/>
      <c r="G64" s="247"/>
      <c r="H64" s="247"/>
    </row>
    <row r="65" spans="1:8" s="278" customFormat="1">
      <c r="A65" s="232"/>
      <c r="B65" s="308" t="s">
        <v>166</v>
      </c>
      <c r="C65" s="309" t="s">
        <v>897</v>
      </c>
      <c r="D65" s="499">
        <v>1</v>
      </c>
      <c r="E65" s="247"/>
      <c r="F65" s="347">
        <f>D65*E65</f>
        <v>0</v>
      </c>
      <c r="G65" s="247"/>
      <c r="H65" s="247"/>
    </row>
    <row r="66" spans="1:8" s="193" customFormat="1">
      <c r="A66" s="232"/>
      <c r="B66" s="308"/>
      <c r="C66" s="309"/>
      <c r="D66" s="310"/>
      <c r="E66" s="247"/>
      <c r="F66" s="255"/>
      <c r="G66" s="247"/>
      <c r="H66" s="247"/>
    </row>
    <row r="67" spans="1:8" s="348" customFormat="1">
      <c r="A67" s="232">
        <v>13</v>
      </c>
      <c r="B67" s="308" t="s">
        <v>169</v>
      </c>
      <c r="C67" s="309"/>
      <c r="D67" s="499"/>
      <c r="E67" s="247"/>
      <c r="F67" s="234"/>
      <c r="G67" s="247"/>
      <c r="H67" s="247"/>
    </row>
    <row r="68" spans="1:8" s="278" customFormat="1">
      <c r="A68" s="232"/>
      <c r="B68" s="308" t="s">
        <v>167</v>
      </c>
      <c r="C68" s="309" t="s">
        <v>897</v>
      </c>
      <c r="D68" s="499">
        <v>2</v>
      </c>
      <c r="E68" s="247"/>
      <c r="F68" s="347">
        <f>D68*E68</f>
        <v>0</v>
      </c>
      <c r="G68" s="247"/>
      <c r="H68" s="247"/>
    </row>
    <row r="69" spans="1:8" s="193" customFormat="1">
      <c r="A69" s="232"/>
      <c r="B69" s="308"/>
      <c r="C69" s="309"/>
      <c r="D69" s="310"/>
      <c r="E69" s="247"/>
      <c r="F69" s="255"/>
      <c r="G69" s="247"/>
      <c r="H69" s="247"/>
    </row>
    <row r="70" spans="1:8" s="193" customFormat="1" ht="77.25" customHeight="1">
      <c r="A70" s="232">
        <v>14</v>
      </c>
      <c r="B70" s="308" t="s">
        <v>170</v>
      </c>
      <c r="C70" s="499"/>
      <c r="D70" s="499"/>
      <c r="F70" s="255"/>
    </row>
    <row r="71" spans="1:8" s="278" customFormat="1" ht="12">
      <c r="A71" s="349"/>
      <c r="B71" s="258" t="s">
        <v>171</v>
      </c>
      <c r="C71" s="499" t="s">
        <v>897</v>
      </c>
      <c r="D71" s="499">
        <v>2</v>
      </c>
      <c r="E71" s="247"/>
      <c r="F71" s="347">
        <f>D71*E71</f>
        <v>0</v>
      </c>
      <c r="G71" s="247"/>
      <c r="H71" s="247"/>
    </row>
    <row r="72" spans="1:8" s="278" customFormat="1" ht="12">
      <c r="A72" s="349"/>
      <c r="B72" s="258"/>
      <c r="C72" s="499"/>
      <c r="D72" s="499"/>
      <c r="E72" s="247"/>
      <c r="F72" s="347"/>
      <c r="G72" s="247"/>
      <c r="H72" s="247"/>
    </row>
    <row r="73" spans="1:8" s="278" customFormat="1">
      <c r="A73" s="232">
        <v>15</v>
      </c>
      <c r="B73" s="308" t="s">
        <v>172</v>
      </c>
      <c r="C73" s="309"/>
      <c r="D73" s="310"/>
      <c r="E73" s="247"/>
      <c r="F73" s="234"/>
      <c r="G73" s="247"/>
      <c r="H73" s="247"/>
    </row>
    <row r="74" spans="1:8" s="278" customFormat="1">
      <c r="A74" s="232"/>
      <c r="B74" s="308" t="s">
        <v>93</v>
      </c>
      <c r="C74" s="309" t="s">
        <v>897</v>
      </c>
      <c r="D74" s="499">
        <v>3</v>
      </c>
      <c r="E74" s="247"/>
      <c r="F74" s="347">
        <f>D74*E74</f>
        <v>0</v>
      </c>
      <c r="G74" s="247"/>
      <c r="H74" s="247"/>
    </row>
    <row r="75" spans="1:8" s="193" customFormat="1">
      <c r="A75" s="350"/>
      <c r="B75" s="244"/>
      <c r="C75" s="310"/>
      <c r="D75" s="341"/>
      <c r="E75" s="247"/>
      <c r="F75" s="255"/>
      <c r="G75" s="247"/>
      <c r="H75" s="247"/>
    </row>
    <row r="76" spans="1:8" s="193" customFormat="1">
      <c r="A76" s="232">
        <v>16</v>
      </c>
      <c r="B76" s="244" t="s">
        <v>173</v>
      </c>
      <c r="C76" s="310"/>
      <c r="D76" s="341"/>
      <c r="E76" s="247"/>
      <c r="F76" s="255"/>
      <c r="G76" s="247"/>
      <c r="H76" s="247"/>
    </row>
    <row r="77" spans="1:8" s="193" customFormat="1">
      <c r="A77" s="350"/>
      <c r="B77" s="244" t="s">
        <v>174</v>
      </c>
      <c r="C77" s="310"/>
      <c r="D77" s="341"/>
      <c r="E77" s="247"/>
      <c r="F77" s="255"/>
      <c r="G77" s="247"/>
      <c r="H77" s="247"/>
    </row>
    <row r="78" spans="1:8" s="193" customFormat="1">
      <c r="A78" s="350"/>
      <c r="B78" s="244" t="s">
        <v>175</v>
      </c>
      <c r="C78" s="310"/>
      <c r="D78" s="341"/>
      <c r="E78" s="247"/>
      <c r="F78" s="255"/>
      <c r="G78" s="247"/>
      <c r="H78" s="247"/>
    </row>
    <row r="79" spans="1:8" s="193" customFormat="1">
      <c r="A79" s="350"/>
      <c r="B79" s="244" t="s">
        <v>176</v>
      </c>
      <c r="C79" s="310"/>
      <c r="D79" s="341"/>
      <c r="E79" s="247"/>
      <c r="F79" s="255"/>
      <c r="G79" s="247"/>
      <c r="H79" s="247"/>
    </row>
    <row r="80" spans="1:8" s="193" customFormat="1" ht="24">
      <c r="A80" s="350"/>
      <c r="B80" s="351" t="s">
        <v>177</v>
      </c>
      <c r="C80" s="310"/>
      <c r="D80" s="341"/>
      <c r="E80" s="247"/>
      <c r="F80" s="255"/>
      <c r="G80" s="247"/>
      <c r="H80" s="247"/>
    </row>
    <row r="81" spans="1:8" s="193" customFormat="1">
      <c r="A81" s="350"/>
      <c r="B81" s="351" t="s">
        <v>178</v>
      </c>
      <c r="C81" s="309" t="s">
        <v>897</v>
      </c>
      <c r="D81" s="499">
        <v>1</v>
      </c>
      <c r="E81" s="247"/>
      <c r="F81" s="347">
        <f>D81*E81</f>
        <v>0</v>
      </c>
      <c r="G81" s="247"/>
      <c r="H81" s="247"/>
    </row>
    <row r="82" spans="1:8" s="193" customFormat="1">
      <c r="A82" s="350"/>
      <c r="B82" s="351"/>
      <c r="C82" s="309"/>
      <c r="D82" s="499"/>
      <c r="E82" s="247"/>
      <c r="F82" s="347"/>
      <c r="G82" s="247"/>
      <c r="H82" s="247"/>
    </row>
    <row r="83" spans="1:8" s="193" customFormat="1">
      <c r="A83" s="232">
        <v>17</v>
      </c>
      <c r="B83" s="244" t="s">
        <v>173</v>
      </c>
      <c r="C83" s="310"/>
      <c r="D83" s="341"/>
      <c r="E83" s="247"/>
      <c r="F83" s="255"/>
      <c r="G83" s="247"/>
      <c r="H83" s="247"/>
    </row>
    <row r="84" spans="1:8" s="193" customFormat="1">
      <c r="A84" s="350"/>
      <c r="B84" s="244" t="s">
        <v>174</v>
      </c>
      <c r="C84" s="310"/>
      <c r="D84" s="341"/>
      <c r="E84" s="247"/>
      <c r="F84" s="255"/>
      <c r="G84" s="247"/>
      <c r="H84" s="247"/>
    </row>
    <row r="85" spans="1:8" s="193" customFormat="1">
      <c r="A85" s="350"/>
      <c r="B85" s="244" t="s">
        <v>175</v>
      </c>
      <c r="C85" s="310"/>
      <c r="D85" s="341"/>
      <c r="E85" s="247"/>
      <c r="F85" s="255"/>
      <c r="G85" s="247"/>
      <c r="H85" s="247"/>
    </row>
    <row r="86" spans="1:8" s="193" customFormat="1">
      <c r="A86" s="350"/>
      <c r="B86" s="244" t="s">
        <v>176</v>
      </c>
      <c r="C86" s="310"/>
      <c r="D86" s="341"/>
      <c r="E86" s="247"/>
      <c r="F86" s="255"/>
      <c r="G86" s="247"/>
      <c r="H86" s="247"/>
    </row>
    <row r="87" spans="1:8" s="193" customFormat="1" ht="24">
      <c r="A87" s="350"/>
      <c r="B87" s="351" t="s">
        <v>177</v>
      </c>
      <c r="C87" s="310"/>
      <c r="D87" s="341"/>
      <c r="E87" s="247"/>
      <c r="F87" s="255"/>
      <c r="G87" s="247"/>
      <c r="H87" s="247"/>
    </row>
    <row r="88" spans="1:8" s="193" customFormat="1">
      <c r="A88" s="350"/>
      <c r="B88" s="351" t="s">
        <v>178</v>
      </c>
      <c r="C88" s="309" t="s">
        <v>897</v>
      </c>
      <c r="D88" s="499">
        <v>2</v>
      </c>
      <c r="E88" s="247"/>
      <c r="F88" s="347">
        <f>D88*E88</f>
        <v>0</v>
      </c>
      <c r="G88" s="247"/>
      <c r="H88" s="247"/>
    </row>
    <row r="89" spans="1:8" s="193" customFormat="1">
      <c r="A89" s="232"/>
      <c r="B89" s="351"/>
      <c r="C89" s="309"/>
      <c r="D89" s="499"/>
      <c r="E89" s="247"/>
      <c r="F89" s="347"/>
      <c r="G89" s="247"/>
      <c r="H89" s="247"/>
    </row>
    <row r="90" spans="1:8" s="278" customFormat="1" ht="24.75" customHeight="1">
      <c r="A90" s="232">
        <v>18</v>
      </c>
      <c r="B90" s="308" t="s">
        <v>179</v>
      </c>
      <c r="C90" s="309" t="s">
        <v>897</v>
      </c>
      <c r="D90" s="499">
        <v>1</v>
      </c>
      <c r="E90" s="247"/>
      <c r="F90" s="347">
        <f>D90*E90</f>
        <v>0</v>
      </c>
      <c r="G90" s="247"/>
      <c r="H90" s="247"/>
    </row>
    <row r="91" spans="1:8" s="278" customFormat="1">
      <c r="A91" s="232"/>
      <c r="B91" s="308"/>
      <c r="C91" s="309"/>
      <c r="D91" s="499"/>
      <c r="E91" s="247"/>
      <c r="F91" s="234"/>
      <c r="G91" s="247"/>
      <c r="H91" s="247"/>
    </row>
    <row r="92" spans="1:8" s="193" customFormat="1">
      <c r="A92" s="232">
        <v>19</v>
      </c>
      <c r="B92" s="351" t="s">
        <v>180</v>
      </c>
      <c r="C92" s="310"/>
      <c r="D92" s="341"/>
      <c r="E92" s="247"/>
      <c r="F92" s="352"/>
      <c r="G92" s="247"/>
      <c r="H92" s="247"/>
    </row>
    <row r="93" spans="1:8" s="193" customFormat="1">
      <c r="A93" s="232"/>
      <c r="B93" s="351" t="s">
        <v>181</v>
      </c>
      <c r="C93" s="309" t="s">
        <v>507</v>
      </c>
      <c r="D93" s="499">
        <v>1</v>
      </c>
      <c r="E93" s="247"/>
      <c r="F93" s="347">
        <f>D93*E93</f>
        <v>0</v>
      </c>
      <c r="G93" s="247"/>
      <c r="H93" s="247"/>
    </row>
    <row r="94" spans="1:8" s="278" customFormat="1">
      <c r="A94" s="232"/>
      <c r="B94" s="308"/>
      <c r="F94" s="234"/>
    </row>
    <row r="95" spans="1:8" s="278" customFormat="1">
      <c r="A95" s="232">
        <v>20</v>
      </c>
      <c r="B95" s="308" t="s">
        <v>182</v>
      </c>
      <c r="C95" s="499" t="s">
        <v>507</v>
      </c>
      <c r="D95" s="499">
        <v>6</v>
      </c>
      <c r="E95" s="247"/>
      <c r="F95" s="347">
        <f>D95*E95</f>
        <v>0</v>
      </c>
      <c r="G95" s="247"/>
      <c r="H95" s="247"/>
    </row>
    <row r="96" spans="1:8" s="278" customFormat="1">
      <c r="A96" s="232"/>
      <c r="B96" s="308"/>
      <c r="C96" s="309"/>
      <c r="D96" s="499"/>
      <c r="E96" s="247"/>
      <c r="F96" s="234"/>
      <c r="G96" s="247"/>
      <c r="H96" s="247"/>
    </row>
    <row r="97" spans="1:8" s="239" customFormat="1" ht="14.25">
      <c r="A97" s="232">
        <v>21</v>
      </c>
      <c r="B97" s="308" t="s">
        <v>183</v>
      </c>
      <c r="C97" s="309" t="s">
        <v>897</v>
      </c>
      <c r="D97" s="499">
        <v>3</v>
      </c>
      <c r="E97" s="247"/>
      <c r="F97" s="347">
        <f>D97*E97</f>
        <v>0</v>
      </c>
      <c r="G97" s="247"/>
      <c r="H97" s="247"/>
    </row>
    <row r="98" spans="1:8" s="239" customFormat="1">
      <c r="A98" s="232"/>
      <c r="B98" s="308"/>
      <c r="C98" s="309"/>
      <c r="D98" s="499"/>
      <c r="E98" s="247"/>
      <c r="F98" s="234"/>
      <c r="G98" s="247"/>
      <c r="H98" s="247"/>
    </row>
    <row r="99" spans="1:8" s="193" customFormat="1">
      <c r="A99" s="232">
        <v>22</v>
      </c>
      <c r="B99" s="308" t="s">
        <v>184</v>
      </c>
      <c r="C99" s="309" t="s">
        <v>897</v>
      </c>
      <c r="D99" s="499">
        <v>3</v>
      </c>
      <c r="E99" s="247"/>
      <c r="F99" s="347">
        <f>D99*E99</f>
        <v>0</v>
      </c>
      <c r="G99" s="247"/>
      <c r="H99" s="247"/>
    </row>
    <row r="100" spans="1:8" s="193" customFormat="1">
      <c r="A100" s="232"/>
      <c r="B100" s="308"/>
      <c r="C100" s="309"/>
      <c r="D100" s="499"/>
      <c r="G100" s="247"/>
      <c r="H100" s="247"/>
    </row>
    <row r="101" spans="1:8" s="193" customFormat="1">
      <c r="A101" s="353"/>
      <c r="B101" s="354" t="str">
        <f>B20</f>
        <v>KOTLARNA</v>
      </c>
      <c r="C101" s="353"/>
      <c r="D101" s="355"/>
      <c r="E101" s="316" t="s">
        <v>131</v>
      </c>
      <c r="F101" s="317">
        <f>SUM(F24:F100)</f>
        <v>0</v>
      </c>
      <c r="G101" s="247"/>
      <c r="H101" s="247"/>
    </row>
    <row r="102" spans="1:8" s="239" customFormat="1">
      <c r="A102" s="344"/>
      <c r="B102" s="308"/>
      <c r="C102" s="345"/>
      <c r="D102" s="345"/>
      <c r="E102" s="346"/>
      <c r="F102" s="346"/>
      <c r="H102" s="247"/>
    </row>
    <row r="103" spans="1:8" s="239" customFormat="1">
      <c r="A103" s="232"/>
      <c r="B103" s="356" t="s">
        <v>134</v>
      </c>
      <c r="C103" s="310"/>
      <c r="D103" s="310"/>
      <c r="E103" s="346"/>
      <c r="F103" s="346"/>
      <c r="H103" s="247"/>
    </row>
    <row r="104" spans="1:8" s="239" customFormat="1">
      <c r="A104" s="232"/>
      <c r="B104" s="357"/>
      <c r="C104" s="310"/>
      <c r="D104" s="310"/>
      <c r="E104" s="346"/>
      <c r="F104" s="346"/>
      <c r="H104" s="247"/>
    </row>
    <row r="105" spans="1:8" s="239" customFormat="1" ht="24">
      <c r="A105" s="358">
        <v>1</v>
      </c>
      <c r="B105" s="359" t="s">
        <v>185</v>
      </c>
      <c r="C105" s="360"/>
      <c r="D105" s="360"/>
      <c r="E105" s="346"/>
      <c r="F105" s="346"/>
      <c r="H105" s="247"/>
    </row>
    <row r="106" spans="1:8" s="239" customFormat="1">
      <c r="A106" s="358"/>
      <c r="B106" s="261" t="s">
        <v>186</v>
      </c>
      <c r="C106" s="360"/>
      <c r="D106" s="360"/>
      <c r="E106" s="346"/>
      <c r="F106" s="346"/>
      <c r="H106" s="247"/>
    </row>
    <row r="107" spans="1:8" s="239" customFormat="1">
      <c r="A107" s="250"/>
      <c r="B107" s="261" t="s">
        <v>187</v>
      </c>
      <c r="C107" s="499" t="s">
        <v>501</v>
      </c>
      <c r="D107" s="499">
        <v>150</v>
      </c>
      <c r="E107" s="247"/>
      <c r="F107" s="347">
        <f>D107*E107</f>
        <v>0</v>
      </c>
      <c r="H107" s="247"/>
    </row>
    <row r="108" spans="1:8" s="239" customFormat="1">
      <c r="A108" s="250"/>
      <c r="B108" s="261"/>
      <c r="C108" s="512"/>
      <c r="D108" s="513"/>
      <c r="E108" s="247"/>
      <c r="F108" s="346"/>
      <c r="H108" s="247"/>
    </row>
    <row r="109" spans="1:8" s="239" customFormat="1" ht="24">
      <c r="A109" s="300">
        <v>2</v>
      </c>
      <c r="B109" s="244" t="s">
        <v>46</v>
      </c>
      <c r="C109" s="514" t="s">
        <v>1</v>
      </c>
      <c r="D109" s="515">
        <v>155</v>
      </c>
      <c r="E109" s="247"/>
      <c r="F109" s="347">
        <f>D109*E109</f>
        <v>0</v>
      </c>
      <c r="H109" s="247"/>
    </row>
    <row r="110" spans="1:8" s="239" customFormat="1">
      <c r="A110" s="250"/>
      <c r="B110" s="261"/>
      <c r="C110" s="512"/>
      <c r="D110" s="513"/>
      <c r="E110" s="247"/>
      <c r="F110" s="346"/>
      <c r="H110" s="247"/>
    </row>
    <row r="111" spans="1:8" s="239" customFormat="1" ht="24">
      <c r="A111" s="300">
        <v>3</v>
      </c>
      <c r="B111" s="244" t="s">
        <v>47</v>
      </c>
      <c r="C111" s="514" t="s">
        <v>1</v>
      </c>
      <c r="D111" s="515">
        <v>29</v>
      </c>
      <c r="E111" s="247"/>
      <c r="F111" s="347">
        <f>D111*E111</f>
        <v>0</v>
      </c>
      <c r="H111" s="247"/>
    </row>
    <row r="112" spans="1:8" s="239" customFormat="1">
      <c r="A112" s="250"/>
      <c r="B112" s="261"/>
      <c r="C112" s="512"/>
      <c r="D112" s="513"/>
      <c r="E112" s="247"/>
      <c r="F112" s="346"/>
      <c r="H112" s="247"/>
    </row>
    <row r="113" spans="1:8" s="239" customFormat="1" ht="24">
      <c r="A113" s="300">
        <v>4</v>
      </c>
      <c r="B113" s="244" t="s">
        <v>48</v>
      </c>
      <c r="C113" s="516" t="s">
        <v>2</v>
      </c>
      <c r="D113" s="515">
        <v>10</v>
      </c>
      <c r="E113" s="247"/>
      <c r="F113" s="347">
        <f>D113*E113</f>
        <v>0</v>
      </c>
      <c r="H113" s="247"/>
    </row>
    <row r="114" spans="1:8" s="239" customFormat="1">
      <c r="A114" s="250"/>
      <c r="B114" s="261"/>
      <c r="C114" s="517"/>
      <c r="D114" s="518"/>
      <c r="E114" s="247"/>
      <c r="F114" s="346"/>
      <c r="H114" s="247"/>
    </row>
    <row r="115" spans="1:8" s="239" customFormat="1" ht="13.5">
      <c r="A115" s="250">
        <v>5</v>
      </c>
      <c r="B115" s="244" t="s">
        <v>49</v>
      </c>
      <c r="C115" s="516" t="s">
        <v>328</v>
      </c>
      <c r="D115" s="519">
        <v>140</v>
      </c>
      <c r="E115" s="247"/>
      <c r="F115" s="347">
        <f>D115*E115</f>
        <v>0</v>
      </c>
      <c r="H115" s="247"/>
    </row>
    <row r="116" spans="1:8" s="239" customFormat="1">
      <c r="A116" s="250"/>
      <c r="B116" s="261"/>
      <c r="C116" s="517"/>
      <c r="D116" s="518"/>
      <c r="E116" s="247"/>
      <c r="F116" s="346"/>
      <c r="H116" s="247"/>
    </row>
    <row r="117" spans="1:8" s="239" customFormat="1" ht="36">
      <c r="A117" s="300">
        <v>6</v>
      </c>
      <c r="B117" s="244" t="s">
        <v>50</v>
      </c>
      <c r="C117" s="517"/>
      <c r="D117" s="518"/>
      <c r="E117" s="247"/>
      <c r="F117" s="346"/>
      <c r="H117" s="247"/>
    </row>
    <row r="118" spans="1:8" s="239" customFormat="1" ht="13.5">
      <c r="A118" s="250"/>
      <c r="B118" s="261">
        <v>0.75</v>
      </c>
      <c r="C118" s="516" t="s">
        <v>2</v>
      </c>
      <c r="D118" s="515">
        <v>120</v>
      </c>
      <c r="E118" s="247"/>
      <c r="F118" s="347">
        <f>D118*E118</f>
        <v>0</v>
      </c>
      <c r="H118" s="247"/>
    </row>
    <row r="119" spans="1:8" s="239" customFormat="1">
      <c r="A119" s="250"/>
      <c r="B119" s="261"/>
      <c r="C119" s="517"/>
      <c r="D119" s="518"/>
      <c r="E119" s="247"/>
      <c r="F119" s="346"/>
      <c r="H119" s="247"/>
    </row>
    <row r="120" spans="1:8" s="239" customFormat="1" ht="24">
      <c r="A120" s="300">
        <v>7</v>
      </c>
      <c r="B120" s="244" t="s">
        <v>51</v>
      </c>
      <c r="C120" s="517"/>
      <c r="D120" s="518"/>
      <c r="E120" s="247"/>
      <c r="F120" s="346"/>
      <c r="H120" s="247"/>
    </row>
    <row r="121" spans="1:8" s="239" customFormat="1" ht="13.5">
      <c r="A121" s="250"/>
      <c r="B121" s="261">
        <v>0.92500000000000004</v>
      </c>
      <c r="C121" s="516" t="s">
        <v>2</v>
      </c>
      <c r="D121" s="515">
        <v>150</v>
      </c>
      <c r="E121" s="247"/>
      <c r="F121" s="347">
        <f>D121*E121</f>
        <v>0</v>
      </c>
      <c r="H121" s="247"/>
    </row>
    <row r="122" spans="1:8" s="239" customFormat="1">
      <c r="A122" s="250"/>
      <c r="B122" s="261"/>
      <c r="C122" s="275"/>
      <c r="D122" s="275"/>
      <c r="E122" s="247"/>
      <c r="F122" s="346"/>
      <c r="H122" s="247"/>
    </row>
    <row r="123" spans="1:8" s="239" customFormat="1" ht="24">
      <c r="A123" s="300">
        <v>8</v>
      </c>
      <c r="B123" s="520" t="s">
        <v>188</v>
      </c>
      <c r="C123" s="310" t="s">
        <v>501</v>
      </c>
      <c r="D123" s="253">
        <v>150</v>
      </c>
      <c r="E123" s="247"/>
      <c r="F123" s="347">
        <f>D123*E123</f>
        <v>0</v>
      </c>
      <c r="H123" s="247"/>
    </row>
    <row r="124" spans="1:8" s="239" customFormat="1">
      <c r="A124" s="250"/>
      <c r="B124" s="261"/>
      <c r="C124" s="310"/>
      <c r="D124" s="253"/>
      <c r="E124" s="247"/>
      <c r="F124" s="346"/>
      <c r="H124" s="247"/>
    </row>
    <row r="125" spans="1:8" s="239" customFormat="1">
      <c r="A125" s="358">
        <v>9</v>
      </c>
      <c r="B125" s="361" t="s">
        <v>189</v>
      </c>
      <c r="C125" s="361"/>
      <c r="D125" s="361"/>
      <c r="E125" s="361"/>
      <c r="F125" s="346"/>
      <c r="H125" s="247"/>
    </row>
    <row r="126" spans="1:8" s="239" customFormat="1">
      <c r="A126" s="358"/>
      <c r="B126" s="361" t="s">
        <v>190</v>
      </c>
      <c r="C126" s="348"/>
      <c r="D126" s="348"/>
      <c r="E126" s="348"/>
      <c r="F126" s="346"/>
      <c r="H126" s="247"/>
    </row>
    <row r="127" spans="1:8" s="239" customFormat="1" ht="24">
      <c r="A127" s="358"/>
      <c r="B127" s="361" t="s">
        <v>191</v>
      </c>
      <c r="C127" s="348"/>
      <c r="D127" s="348"/>
      <c r="E127" s="348"/>
      <c r="F127" s="346"/>
      <c r="H127" s="247"/>
    </row>
    <row r="128" spans="1:8" s="239" customFormat="1" ht="24">
      <c r="A128" s="358"/>
      <c r="B128" s="361" t="s">
        <v>192</v>
      </c>
      <c r="C128" s="360" t="s">
        <v>507</v>
      </c>
      <c r="D128" s="360">
        <v>1</v>
      </c>
      <c r="E128" s="247"/>
      <c r="F128" s="347">
        <f>D128*E128</f>
        <v>0</v>
      </c>
      <c r="H128" s="247"/>
    </row>
    <row r="129" spans="1:8" s="239" customFormat="1">
      <c r="A129" s="358"/>
      <c r="B129" s="361"/>
      <c r="C129" s="361"/>
      <c r="D129" s="361"/>
      <c r="E129" s="247"/>
      <c r="F129" s="346"/>
      <c r="H129" s="247"/>
    </row>
    <row r="130" spans="1:8" s="239" customFormat="1" ht="60">
      <c r="A130" s="358">
        <v>10</v>
      </c>
      <c r="B130" s="361" t="s">
        <v>193</v>
      </c>
      <c r="C130" s="360" t="s">
        <v>507</v>
      </c>
      <c r="D130" s="360">
        <v>1</v>
      </c>
      <c r="E130" s="247"/>
      <c r="F130" s="347">
        <f>D130*E130</f>
        <v>0</v>
      </c>
      <c r="H130" s="247"/>
    </row>
    <row r="131" spans="1:8" s="239" customFormat="1">
      <c r="A131" s="358"/>
      <c r="B131" s="361"/>
      <c r="C131" s="348"/>
      <c r="D131" s="348"/>
      <c r="E131" s="348"/>
      <c r="F131" s="346"/>
      <c r="H131" s="247"/>
    </row>
    <row r="132" spans="1:8" s="239" customFormat="1">
      <c r="A132" s="358">
        <v>11</v>
      </c>
      <c r="B132" s="361" t="s">
        <v>194</v>
      </c>
      <c r="C132" s="361"/>
      <c r="D132" s="361"/>
      <c r="E132" s="247"/>
      <c r="F132" s="346"/>
      <c r="H132" s="247"/>
    </row>
    <row r="133" spans="1:8" s="239" customFormat="1">
      <c r="A133" s="358"/>
      <c r="B133" s="361" t="s">
        <v>195</v>
      </c>
      <c r="C133" s="360" t="s">
        <v>897</v>
      </c>
      <c r="D133" s="360">
        <v>1</v>
      </c>
      <c r="E133" s="247"/>
      <c r="F133" s="347">
        <f>D133*E133</f>
        <v>0</v>
      </c>
      <c r="H133" s="247"/>
    </row>
    <row r="134" spans="1:8" s="239" customFormat="1">
      <c r="A134" s="358"/>
      <c r="B134" s="361"/>
      <c r="C134" s="360"/>
      <c r="D134" s="360"/>
      <c r="E134" s="247"/>
      <c r="F134" s="346"/>
      <c r="H134" s="247"/>
    </row>
    <row r="135" spans="1:8" s="239" customFormat="1">
      <c r="A135" s="358">
        <v>12</v>
      </c>
      <c r="B135" s="361" t="s">
        <v>196</v>
      </c>
      <c r="C135" s="361"/>
      <c r="D135" s="361"/>
      <c r="E135" s="247"/>
      <c r="F135" s="346"/>
      <c r="H135" s="247"/>
    </row>
    <row r="136" spans="1:8" s="239" customFormat="1">
      <c r="A136" s="358"/>
      <c r="B136" s="361" t="s">
        <v>93</v>
      </c>
      <c r="C136" s="360" t="s">
        <v>897</v>
      </c>
      <c r="D136" s="360">
        <v>1</v>
      </c>
      <c r="E136" s="247"/>
      <c r="F136" s="347">
        <f>D136*E136</f>
        <v>0</v>
      </c>
      <c r="H136" s="247"/>
    </row>
    <row r="137" spans="1:8" s="239" customFormat="1">
      <c r="A137" s="358"/>
      <c r="B137" s="361"/>
      <c r="C137" s="360"/>
      <c r="D137" s="360"/>
      <c r="E137" s="247"/>
      <c r="F137" s="346"/>
      <c r="H137" s="247"/>
    </row>
    <row r="138" spans="1:8" s="239" customFormat="1" ht="24">
      <c r="A138" s="358">
        <v>13</v>
      </c>
      <c r="B138" s="361" t="s">
        <v>197</v>
      </c>
      <c r="C138" s="360"/>
      <c r="D138" s="360"/>
      <c r="E138" s="247"/>
      <c r="F138" s="346"/>
      <c r="H138" s="247"/>
    </row>
    <row r="139" spans="1:8" s="239" customFormat="1">
      <c r="A139" s="358"/>
      <c r="B139" s="361" t="s">
        <v>171</v>
      </c>
      <c r="C139" s="360" t="s">
        <v>501</v>
      </c>
      <c r="D139" s="360">
        <v>3</v>
      </c>
      <c r="E139" s="247"/>
      <c r="F139" s="347">
        <f>D139*E139</f>
        <v>0</v>
      </c>
      <c r="H139" s="247"/>
    </row>
    <row r="140" spans="1:8" s="239" customFormat="1">
      <c r="A140" s="358"/>
      <c r="B140" s="361"/>
      <c r="C140" s="360"/>
      <c r="D140" s="360"/>
      <c r="E140" s="247"/>
      <c r="F140" s="346"/>
      <c r="H140" s="247"/>
    </row>
    <row r="141" spans="1:8" s="239" customFormat="1">
      <c r="A141" s="358">
        <v>14</v>
      </c>
      <c r="B141" s="361" t="s">
        <v>198</v>
      </c>
      <c r="C141" s="360"/>
      <c r="D141" s="360"/>
      <c r="E141" s="247"/>
      <c r="F141" s="346"/>
      <c r="H141" s="247"/>
    </row>
    <row r="142" spans="1:8" s="239" customFormat="1">
      <c r="A142" s="358"/>
      <c r="B142" s="361" t="s">
        <v>171</v>
      </c>
      <c r="C142" s="360" t="s">
        <v>897</v>
      </c>
      <c r="D142" s="307">
        <v>2</v>
      </c>
      <c r="E142" s="247"/>
      <c r="F142" s="347">
        <f>D142*E142</f>
        <v>0</v>
      </c>
      <c r="H142" s="247"/>
    </row>
    <row r="143" spans="1:8" s="239" customFormat="1">
      <c r="A143" s="358"/>
      <c r="B143" s="361"/>
      <c r="C143" s="360"/>
      <c r="D143" s="360"/>
      <c r="E143" s="247"/>
      <c r="F143" s="346"/>
      <c r="H143" s="247"/>
    </row>
    <row r="144" spans="1:8" s="239" customFormat="1">
      <c r="A144" s="358">
        <v>15</v>
      </c>
      <c r="B144" s="361" t="s">
        <v>199</v>
      </c>
      <c r="C144" s="360"/>
      <c r="D144" s="360"/>
      <c r="E144" s="247"/>
      <c r="F144" s="346"/>
      <c r="H144" s="247"/>
    </row>
    <row r="145" spans="1:8" s="239" customFormat="1">
      <c r="A145" s="358"/>
      <c r="B145" s="361" t="s">
        <v>200</v>
      </c>
      <c r="C145" s="360"/>
      <c r="D145" s="360"/>
      <c r="E145" s="247"/>
      <c r="F145" s="346"/>
      <c r="H145" s="247"/>
    </row>
    <row r="146" spans="1:8" s="239" customFormat="1">
      <c r="A146" s="358"/>
      <c r="B146" s="361" t="s">
        <v>201</v>
      </c>
      <c r="C146" s="360" t="s">
        <v>501</v>
      </c>
      <c r="D146" s="360">
        <v>1</v>
      </c>
      <c r="E146" s="247"/>
      <c r="F146" s="347">
        <f>D146*E146</f>
        <v>0</v>
      </c>
      <c r="H146" s="247"/>
    </row>
    <row r="147" spans="1:8" s="239" customFormat="1">
      <c r="A147" s="358"/>
      <c r="B147" s="361"/>
      <c r="C147" s="360"/>
      <c r="D147" s="360"/>
      <c r="E147" s="247"/>
      <c r="F147" s="346"/>
      <c r="H147" s="247"/>
    </row>
    <row r="148" spans="1:8" s="239" customFormat="1">
      <c r="A148" s="358">
        <v>16</v>
      </c>
      <c r="B148" s="361" t="s">
        <v>202</v>
      </c>
      <c r="C148" s="360" t="s">
        <v>203</v>
      </c>
      <c r="D148" s="360">
        <f>D139</f>
        <v>3</v>
      </c>
      <c r="E148" s="247"/>
      <c r="F148" s="347">
        <f>D148*E148</f>
        <v>0</v>
      </c>
      <c r="H148" s="247"/>
    </row>
    <row r="149" spans="1:8" s="239" customFormat="1">
      <c r="A149" s="358"/>
      <c r="B149" s="361"/>
      <c r="C149" s="360"/>
      <c r="D149" s="360"/>
      <c r="E149" s="247"/>
      <c r="F149" s="346"/>
      <c r="H149" s="247"/>
    </row>
    <row r="150" spans="1:8" s="239" customFormat="1">
      <c r="A150" s="358">
        <v>17</v>
      </c>
      <c r="B150" s="361" t="s">
        <v>204</v>
      </c>
      <c r="C150" s="360" t="s">
        <v>203</v>
      </c>
      <c r="D150" s="360">
        <f>D148</f>
        <v>3</v>
      </c>
      <c r="E150" s="247"/>
      <c r="F150" s="347">
        <f>D150*E150</f>
        <v>0</v>
      </c>
      <c r="H150" s="247"/>
    </row>
    <row r="151" spans="1:8" s="239" customFormat="1">
      <c r="A151" s="358"/>
      <c r="B151" s="361"/>
      <c r="C151" s="360"/>
      <c r="D151" s="360"/>
      <c r="E151" s="247"/>
      <c r="F151" s="346"/>
      <c r="H151" s="247"/>
    </row>
    <row r="152" spans="1:8" s="239" customFormat="1">
      <c r="A152" s="358">
        <v>18</v>
      </c>
      <c r="B152" s="361" t="s">
        <v>205</v>
      </c>
      <c r="C152" s="360" t="s">
        <v>110</v>
      </c>
      <c r="D152" s="360">
        <v>1</v>
      </c>
      <c r="E152" s="247"/>
      <c r="F152" s="347">
        <f>D152*E152</f>
        <v>0</v>
      </c>
      <c r="H152" s="247"/>
    </row>
    <row r="153" spans="1:8" s="239" customFormat="1">
      <c r="A153" s="232"/>
      <c r="B153" s="362"/>
      <c r="C153" s="241"/>
      <c r="D153" s="241"/>
      <c r="E153" s="247"/>
      <c r="F153" s="346"/>
      <c r="H153" s="247"/>
    </row>
    <row r="154" spans="1:8" s="239" customFormat="1">
      <c r="A154" s="349">
        <v>19</v>
      </c>
      <c r="B154" s="244" t="s">
        <v>206</v>
      </c>
      <c r="C154" s="499" t="s">
        <v>507</v>
      </c>
      <c r="D154" s="360">
        <v>1</v>
      </c>
      <c r="E154" s="247"/>
      <c r="F154" s="347">
        <f>D154*E154</f>
        <v>0</v>
      </c>
      <c r="H154" s="247"/>
    </row>
    <row r="155" spans="1:8" s="239" customFormat="1">
      <c r="A155" s="349"/>
      <c r="B155" s="244"/>
      <c r="C155" s="360"/>
      <c r="D155" s="360"/>
      <c r="E155" s="246"/>
      <c r="F155" s="346"/>
      <c r="H155" s="247"/>
    </row>
    <row r="156" spans="1:8" s="239" customFormat="1">
      <c r="A156" s="349">
        <v>20</v>
      </c>
      <c r="B156" s="244" t="s">
        <v>207</v>
      </c>
      <c r="C156" s="499" t="s">
        <v>507</v>
      </c>
      <c r="D156" s="360">
        <v>1</v>
      </c>
      <c r="E156" s="247"/>
      <c r="F156" s="347">
        <f>D156*E156</f>
        <v>0</v>
      </c>
      <c r="H156" s="247"/>
    </row>
    <row r="157" spans="1:8" s="239" customFormat="1">
      <c r="A157" s="349"/>
      <c r="B157" s="244"/>
      <c r="C157" s="360"/>
      <c r="D157" s="360"/>
      <c r="E157" s="246"/>
      <c r="F157" s="346"/>
      <c r="H157" s="247"/>
    </row>
    <row r="158" spans="1:8" s="239" customFormat="1" ht="24">
      <c r="A158" s="349">
        <v>21</v>
      </c>
      <c r="B158" s="244" t="s">
        <v>128</v>
      </c>
      <c r="C158" s="499" t="s">
        <v>507</v>
      </c>
      <c r="D158" s="360">
        <v>1</v>
      </c>
      <c r="E158" s="247"/>
      <c r="F158" s="347">
        <f>D158*E158</f>
        <v>0</v>
      </c>
      <c r="H158" s="247"/>
    </row>
    <row r="159" spans="1:8" s="239" customFormat="1">
      <c r="A159" s="349"/>
      <c r="B159" s="244"/>
      <c r="C159" s="360"/>
      <c r="D159" s="360"/>
      <c r="E159" s="246"/>
      <c r="F159" s="346"/>
      <c r="H159" s="247"/>
    </row>
    <row r="160" spans="1:8" s="239" customFormat="1">
      <c r="A160" s="349">
        <v>22</v>
      </c>
      <c r="B160" s="244" t="s">
        <v>208</v>
      </c>
      <c r="C160" s="360" t="s">
        <v>854</v>
      </c>
      <c r="D160" s="360">
        <v>1</v>
      </c>
      <c r="E160" s="247"/>
      <c r="F160" s="347">
        <f>D160*E160</f>
        <v>0</v>
      </c>
      <c r="H160" s="247"/>
    </row>
    <row r="161" spans="1:8" s="239" customFormat="1">
      <c r="A161" s="344"/>
      <c r="B161" s="308"/>
      <c r="C161" s="345"/>
      <c r="D161" s="345"/>
      <c r="E161" s="346"/>
      <c r="F161" s="346"/>
      <c r="H161" s="247"/>
    </row>
    <row r="162" spans="1:8" s="193" customFormat="1">
      <c r="A162" s="353"/>
      <c r="B162" s="354" t="str">
        <f>B103</f>
        <v>PLIN</v>
      </c>
      <c r="C162" s="353"/>
      <c r="D162" s="355"/>
      <c r="E162" s="316" t="s">
        <v>131</v>
      </c>
      <c r="F162" s="317">
        <f>SUM(F105:F161)</f>
        <v>0</v>
      </c>
      <c r="G162" s="247"/>
      <c r="H162" s="247"/>
    </row>
    <row r="163" spans="1:8" s="239" customFormat="1">
      <c r="A163" s="344"/>
      <c r="B163" s="308"/>
      <c r="C163" s="345"/>
      <c r="D163" s="345"/>
      <c r="E163" s="346"/>
      <c r="F163" s="346"/>
      <c r="H163" s="247"/>
    </row>
    <row r="164" spans="1:8" s="239" customFormat="1">
      <c r="A164" s="344"/>
      <c r="B164" s="308" t="s">
        <v>135</v>
      </c>
      <c r="C164" s="345"/>
      <c r="D164" s="345"/>
      <c r="E164" s="346"/>
      <c r="F164" s="346"/>
    </row>
    <row r="165" spans="1:8" s="193" customFormat="1">
      <c r="A165" s="232"/>
      <c r="B165" s="308"/>
      <c r="C165" s="499"/>
      <c r="D165" s="341"/>
      <c r="E165" s="247"/>
      <c r="F165" s="247"/>
      <c r="G165" s="247"/>
      <c r="H165" s="247"/>
    </row>
    <row r="166" spans="1:8" s="193" customFormat="1">
      <c r="A166" s="232">
        <v>1</v>
      </c>
      <c r="B166" s="363" t="s">
        <v>209</v>
      </c>
      <c r="C166" s="241"/>
      <c r="D166" s="241"/>
      <c r="E166" s="255"/>
      <c r="F166" s="255"/>
      <c r="G166" s="247"/>
      <c r="H166" s="247"/>
    </row>
    <row r="167" spans="1:8" s="193" customFormat="1">
      <c r="A167" s="232"/>
      <c r="B167" s="363" t="s">
        <v>210</v>
      </c>
      <c r="C167" s="241"/>
      <c r="D167" s="241"/>
      <c r="E167" s="255"/>
      <c r="F167" s="255"/>
      <c r="G167" s="247"/>
      <c r="H167" s="247"/>
    </row>
    <row r="168" spans="1:8" s="193" customFormat="1">
      <c r="A168" s="232"/>
      <c r="B168" s="363" t="s">
        <v>211</v>
      </c>
      <c r="C168" s="241"/>
      <c r="D168" s="241"/>
      <c r="E168" s="255"/>
      <c r="F168" s="255"/>
      <c r="G168" s="247"/>
      <c r="H168" s="247"/>
    </row>
    <row r="169" spans="1:8" s="193" customFormat="1">
      <c r="A169" s="232"/>
      <c r="B169" s="364"/>
      <c r="C169" s="241"/>
      <c r="D169" s="241"/>
      <c r="E169" s="309"/>
      <c r="F169" s="309"/>
      <c r="G169" s="247"/>
      <c r="H169" s="247"/>
    </row>
    <row r="170" spans="1:8" s="193" customFormat="1">
      <c r="A170" s="232"/>
      <c r="B170" s="234" t="s">
        <v>212</v>
      </c>
      <c r="C170" s="241"/>
      <c r="D170" s="241"/>
      <c r="E170" s="309"/>
      <c r="F170" s="309"/>
      <c r="G170" s="247"/>
      <c r="H170" s="247"/>
    </row>
    <row r="171" spans="1:8" s="193" customFormat="1">
      <c r="A171" s="232"/>
      <c r="B171" s="363" t="s">
        <v>213</v>
      </c>
      <c r="C171" s="241" t="s">
        <v>214</v>
      </c>
      <c r="D171" s="241">
        <v>2</v>
      </c>
      <c r="E171" s="365"/>
      <c r="F171" s="366">
        <f>D171*E171</f>
        <v>0</v>
      </c>
      <c r="G171" s="247"/>
      <c r="H171" s="247"/>
    </row>
    <row r="172" spans="1:8" s="193" customFormat="1">
      <c r="A172" s="232"/>
      <c r="B172" s="363"/>
      <c r="C172" s="241"/>
      <c r="D172" s="241"/>
      <c r="E172" s="365"/>
      <c r="F172" s="366"/>
      <c r="G172" s="247"/>
      <c r="H172" s="247"/>
    </row>
    <row r="173" spans="1:8" s="193" customFormat="1">
      <c r="A173" s="232"/>
      <c r="B173" s="234" t="s">
        <v>215</v>
      </c>
      <c r="C173" s="241"/>
      <c r="D173" s="241"/>
      <c r="E173" s="365"/>
      <c r="F173" s="366"/>
      <c r="G173" s="247"/>
      <c r="H173" s="247"/>
    </row>
    <row r="174" spans="1:8" s="193" customFormat="1">
      <c r="A174" s="232"/>
      <c r="B174" s="363" t="s">
        <v>216</v>
      </c>
      <c r="C174" s="241" t="s">
        <v>214</v>
      </c>
      <c r="D174" s="241">
        <v>1</v>
      </c>
      <c r="E174" s="365"/>
      <c r="F174" s="366">
        <f>D174*E174</f>
        <v>0</v>
      </c>
      <c r="G174" s="247"/>
      <c r="H174" s="247"/>
    </row>
    <row r="175" spans="1:8" s="193" customFormat="1">
      <c r="A175" s="232"/>
      <c r="B175" s="364"/>
      <c r="C175" s="241"/>
      <c r="D175" s="241"/>
      <c r="E175" s="365"/>
      <c r="F175" s="366"/>
      <c r="G175" s="247"/>
      <c r="H175" s="247"/>
    </row>
    <row r="176" spans="1:8" s="193" customFormat="1">
      <c r="A176" s="232"/>
      <c r="B176" s="234" t="s">
        <v>217</v>
      </c>
      <c r="C176" s="241"/>
      <c r="D176" s="241"/>
      <c r="E176" s="365"/>
      <c r="F176" s="366"/>
      <c r="G176" s="247"/>
      <c r="H176" s="247"/>
    </row>
    <row r="177" spans="1:8" s="193" customFormat="1">
      <c r="A177" s="232"/>
      <c r="B177" s="363" t="s">
        <v>218</v>
      </c>
      <c r="C177" s="241" t="s">
        <v>214</v>
      </c>
      <c r="D177" s="241">
        <v>2</v>
      </c>
      <c r="E177" s="365"/>
      <c r="F177" s="366">
        <f>D177*E177</f>
        <v>0</v>
      </c>
      <c r="G177" s="247"/>
      <c r="H177" s="247"/>
    </row>
    <row r="178" spans="1:8" s="193" customFormat="1">
      <c r="A178" s="232"/>
      <c r="B178" s="363"/>
      <c r="C178" s="241"/>
      <c r="D178" s="241"/>
      <c r="E178" s="365"/>
      <c r="F178" s="366"/>
      <c r="G178" s="247"/>
      <c r="H178" s="247"/>
    </row>
    <row r="179" spans="1:8" s="193" customFormat="1">
      <c r="A179" s="232">
        <v>2</v>
      </c>
      <c r="B179" s="363" t="s">
        <v>219</v>
      </c>
      <c r="C179" s="241"/>
      <c r="D179" s="241"/>
      <c r="E179" s="367"/>
      <c r="F179" s="309"/>
      <c r="G179" s="247"/>
      <c r="H179" s="247"/>
    </row>
    <row r="180" spans="1:8" s="193" customFormat="1">
      <c r="A180" s="232"/>
      <c r="B180" s="363" t="s">
        <v>220</v>
      </c>
      <c r="C180" s="241"/>
      <c r="D180" s="241"/>
      <c r="E180" s="367"/>
      <c r="F180" s="309"/>
      <c r="G180" s="247"/>
      <c r="H180" s="247"/>
    </row>
    <row r="181" spans="1:8" s="193" customFormat="1">
      <c r="A181" s="232"/>
      <c r="B181" s="363" t="s">
        <v>221</v>
      </c>
      <c r="C181" s="241"/>
      <c r="D181" s="241"/>
      <c r="E181" s="367"/>
      <c r="F181" s="309"/>
      <c r="G181" s="247"/>
      <c r="H181" s="247"/>
    </row>
    <row r="182" spans="1:8" s="193" customFormat="1">
      <c r="A182" s="232"/>
      <c r="B182" s="363" t="s">
        <v>222</v>
      </c>
      <c r="C182" s="241"/>
      <c r="D182" s="241"/>
      <c r="E182" s="367"/>
      <c r="F182" s="309"/>
      <c r="G182" s="247"/>
      <c r="H182" s="247"/>
    </row>
    <row r="183" spans="1:8" s="193" customFormat="1">
      <c r="A183" s="232"/>
      <c r="B183" s="363" t="s">
        <v>223</v>
      </c>
      <c r="C183" s="241"/>
      <c r="D183" s="241"/>
      <c r="E183" s="367"/>
      <c r="F183" s="309"/>
      <c r="G183" s="247"/>
      <c r="H183" s="247"/>
    </row>
    <row r="184" spans="1:8" s="193" customFormat="1">
      <c r="A184" s="232"/>
      <c r="B184" s="363"/>
      <c r="C184" s="241" t="s">
        <v>214</v>
      </c>
      <c r="D184" s="241">
        <v>5</v>
      </c>
      <c r="E184" s="367"/>
      <c r="F184" s="309">
        <f>D184*E184</f>
        <v>0</v>
      </c>
      <c r="G184" s="247"/>
      <c r="H184" s="247"/>
    </row>
    <row r="185" spans="1:8" s="193" customFormat="1">
      <c r="A185" s="232"/>
      <c r="B185" s="258"/>
      <c r="E185" s="367"/>
      <c r="F185" s="309"/>
    </row>
    <row r="186" spans="1:8" s="193" customFormat="1">
      <c r="A186" s="232">
        <v>3</v>
      </c>
      <c r="B186" s="363" t="s">
        <v>224</v>
      </c>
      <c r="C186" s="241"/>
      <c r="D186" s="241"/>
      <c r="E186" s="367"/>
      <c r="F186" s="309"/>
      <c r="G186" s="247"/>
      <c r="H186" s="247"/>
    </row>
    <row r="187" spans="1:8" s="193" customFormat="1">
      <c r="A187" s="232"/>
      <c r="B187" s="363" t="s">
        <v>225</v>
      </c>
      <c r="C187" s="241"/>
      <c r="D187" s="241"/>
      <c r="E187" s="367"/>
      <c r="F187" s="309"/>
      <c r="G187" s="247"/>
      <c r="H187" s="247"/>
    </row>
    <row r="188" spans="1:8" s="193" customFormat="1">
      <c r="A188" s="232"/>
      <c r="B188" s="363"/>
      <c r="C188" s="241" t="s">
        <v>214</v>
      </c>
      <c r="D188" s="241">
        <f>D184</f>
        <v>5</v>
      </c>
      <c r="E188" s="367"/>
      <c r="F188" s="309">
        <f>D188*E188</f>
        <v>0</v>
      </c>
      <c r="G188" s="247"/>
      <c r="H188" s="247"/>
    </row>
    <row r="189" spans="1:8" s="193" customFormat="1">
      <c r="A189" s="232"/>
      <c r="B189" s="258"/>
      <c r="E189" s="367"/>
      <c r="F189" s="309"/>
    </row>
    <row r="190" spans="1:8" s="193" customFormat="1">
      <c r="A190" s="232">
        <v>4</v>
      </c>
      <c r="B190" s="363" t="s">
        <v>226</v>
      </c>
      <c r="C190" s="241"/>
      <c r="D190" s="241"/>
      <c r="E190" s="367"/>
      <c r="F190" s="309"/>
      <c r="G190" s="247"/>
      <c r="H190" s="247"/>
    </row>
    <row r="191" spans="1:8" s="193" customFormat="1">
      <c r="A191" s="232"/>
      <c r="B191" s="363" t="s">
        <v>227</v>
      </c>
      <c r="C191" s="241"/>
      <c r="D191" s="241"/>
      <c r="E191" s="367"/>
      <c r="F191" s="309"/>
      <c r="G191" s="247"/>
      <c r="H191" s="247"/>
    </row>
    <row r="192" spans="1:8" s="193" customFormat="1">
      <c r="A192" s="232"/>
      <c r="B192" s="363" t="s">
        <v>228</v>
      </c>
      <c r="C192" s="241"/>
      <c r="D192" s="241"/>
      <c r="E192" s="367"/>
      <c r="F192" s="309"/>
      <c r="G192" s="247"/>
      <c r="H192" s="247"/>
    </row>
    <row r="193" spans="1:10" s="193" customFormat="1">
      <c r="A193" s="232"/>
      <c r="B193" s="363"/>
      <c r="C193" s="241" t="s">
        <v>214</v>
      </c>
      <c r="D193" s="241">
        <f>D188</f>
        <v>5</v>
      </c>
      <c r="E193" s="367"/>
      <c r="F193" s="309">
        <f>D193*E193</f>
        <v>0</v>
      </c>
      <c r="G193" s="247"/>
      <c r="H193" s="247"/>
    </row>
    <row r="194" spans="1:10" s="193" customFormat="1">
      <c r="A194" s="232"/>
      <c r="B194" s="363"/>
      <c r="E194" s="367"/>
      <c r="F194" s="309"/>
    </row>
    <row r="195" spans="1:10" s="193" customFormat="1">
      <c r="A195" s="232">
        <v>5</v>
      </c>
      <c r="B195" s="363" t="s">
        <v>229</v>
      </c>
      <c r="C195" s="241"/>
      <c r="D195" s="241"/>
      <c r="E195" s="367"/>
      <c r="F195" s="309"/>
      <c r="G195" s="247"/>
      <c r="H195" s="247"/>
    </row>
    <row r="196" spans="1:10" s="193" customFormat="1">
      <c r="A196" s="232"/>
      <c r="B196" s="363" t="s">
        <v>230</v>
      </c>
      <c r="C196" s="241"/>
      <c r="D196" s="241"/>
      <c r="E196" s="367"/>
      <c r="F196" s="309"/>
      <c r="G196" s="247"/>
      <c r="H196" s="247"/>
    </row>
    <row r="197" spans="1:10" s="193" customFormat="1">
      <c r="A197" s="232"/>
      <c r="B197" s="363" t="s">
        <v>231</v>
      </c>
      <c r="C197" s="241" t="s">
        <v>214</v>
      </c>
      <c r="D197" s="241">
        <v>8</v>
      </c>
      <c r="E197" s="367"/>
      <c r="F197" s="309">
        <f>D197*E197</f>
        <v>0</v>
      </c>
      <c r="G197" s="247"/>
      <c r="H197" s="247"/>
    </row>
    <row r="198" spans="1:10" s="193" customFormat="1">
      <c r="A198" s="232"/>
      <c r="B198" s="363" t="s">
        <v>232</v>
      </c>
      <c r="C198" s="241" t="s">
        <v>214</v>
      </c>
      <c r="D198" s="241">
        <v>2</v>
      </c>
      <c r="E198" s="367"/>
      <c r="F198" s="309">
        <f>D198*E198</f>
        <v>0</v>
      </c>
      <c r="G198" s="247"/>
      <c r="H198" s="247"/>
    </row>
    <row r="199" spans="1:10" s="193" customFormat="1">
      <c r="A199" s="232"/>
      <c r="B199" s="363"/>
      <c r="C199" s="241"/>
      <c r="D199" s="241"/>
      <c r="E199" s="367"/>
      <c r="F199" s="309"/>
      <c r="G199" s="247"/>
      <c r="H199" s="247"/>
    </row>
    <row r="200" spans="1:10" ht="66">
      <c r="A200" s="232">
        <v>6</v>
      </c>
      <c r="B200" s="308" t="s">
        <v>233</v>
      </c>
      <c r="C200" s="499"/>
      <c r="E200" s="367"/>
      <c r="F200" s="309"/>
      <c r="J200" s="521"/>
    </row>
    <row r="201" spans="1:10" ht="12.75" customHeight="1">
      <c r="B201" s="368"/>
      <c r="C201" s="499" t="s">
        <v>507</v>
      </c>
      <c r="D201" s="499">
        <v>4</v>
      </c>
      <c r="E201" s="365"/>
      <c r="F201" s="366">
        <f>D201*E201</f>
        <v>0</v>
      </c>
    </row>
    <row r="202" spans="1:10">
      <c r="C202" s="499"/>
      <c r="D202" s="499"/>
      <c r="E202" s="365"/>
      <c r="F202" s="366"/>
    </row>
    <row r="203" spans="1:10" s="193" customFormat="1" ht="36" customHeight="1">
      <c r="A203" s="232">
        <v>7</v>
      </c>
      <c r="B203" s="369" t="s">
        <v>234</v>
      </c>
      <c r="C203" s="499"/>
      <c r="D203" s="499"/>
      <c r="E203" s="365"/>
      <c r="F203" s="366"/>
      <c r="G203" s="247"/>
      <c r="H203" s="247"/>
    </row>
    <row r="204" spans="1:10" s="193" customFormat="1">
      <c r="A204" s="232"/>
      <c r="B204" s="363"/>
      <c r="C204" s="499" t="s">
        <v>214</v>
      </c>
      <c r="D204" s="499">
        <v>4</v>
      </c>
      <c r="E204" s="365"/>
      <c r="F204" s="366">
        <f>D204*E204</f>
        <v>0</v>
      </c>
      <c r="G204" s="247"/>
      <c r="H204" s="247"/>
    </row>
    <row r="205" spans="1:10" s="193" customFormat="1">
      <c r="A205" s="232"/>
      <c r="B205" s="363"/>
      <c r="C205" s="499"/>
      <c r="D205" s="499"/>
      <c r="E205" s="365"/>
      <c r="F205" s="366"/>
      <c r="G205" s="247"/>
      <c r="H205" s="247"/>
    </row>
    <row r="206" spans="1:10" s="193" customFormat="1" ht="265.5" customHeight="1">
      <c r="A206" s="232">
        <v>8</v>
      </c>
      <c r="B206" s="308" t="s">
        <v>235</v>
      </c>
      <c r="C206" s="523" t="s">
        <v>214</v>
      </c>
      <c r="D206" s="523">
        <v>24</v>
      </c>
      <c r="E206" s="365"/>
      <c r="F206" s="366">
        <f>D206*E206</f>
        <v>0</v>
      </c>
      <c r="G206" s="247"/>
      <c r="H206" s="247"/>
    </row>
    <row r="207" spans="1:10" s="193" customFormat="1">
      <c r="A207" s="232"/>
      <c r="B207" s="363"/>
      <c r="C207" s="499"/>
      <c r="D207" s="499"/>
      <c r="E207" s="365"/>
      <c r="F207" s="366"/>
      <c r="G207" s="247"/>
      <c r="H207" s="247"/>
    </row>
    <row r="208" spans="1:10" s="193" customFormat="1" ht="63.75">
      <c r="A208" s="232">
        <v>9</v>
      </c>
      <c r="B208" s="308" t="s">
        <v>236</v>
      </c>
      <c r="C208" s="523" t="s">
        <v>214</v>
      </c>
      <c r="D208" s="523">
        <v>144</v>
      </c>
      <c r="E208" s="365"/>
      <c r="F208" s="366">
        <f>D208*E208</f>
        <v>0</v>
      </c>
      <c r="G208" s="247"/>
      <c r="H208" s="247"/>
    </row>
    <row r="209" spans="1:10" s="193" customFormat="1">
      <c r="A209" s="232"/>
      <c r="B209" s="308"/>
      <c r="C209" s="499"/>
      <c r="D209" s="499"/>
      <c r="E209" s="365"/>
      <c r="F209" s="366"/>
      <c r="G209" s="247"/>
      <c r="H209" s="247"/>
    </row>
    <row r="210" spans="1:10" s="193" customFormat="1" ht="25.5">
      <c r="A210" s="232">
        <v>10</v>
      </c>
      <c r="B210" s="308" t="s">
        <v>237</v>
      </c>
      <c r="C210" s="523" t="s">
        <v>214</v>
      </c>
      <c r="D210" s="523">
        <v>144</v>
      </c>
      <c r="E210" s="365"/>
      <c r="F210" s="366">
        <f>D210*E210</f>
        <v>0</v>
      </c>
      <c r="G210" s="247"/>
      <c r="H210" s="247"/>
    </row>
    <row r="211" spans="1:10" s="193" customFormat="1">
      <c r="A211" s="232"/>
      <c r="B211" s="308"/>
      <c r="C211" s="499"/>
      <c r="D211" s="499"/>
      <c r="E211" s="365"/>
      <c r="F211" s="366"/>
      <c r="G211" s="247"/>
      <c r="H211" s="247"/>
    </row>
    <row r="212" spans="1:10" s="193" customFormat="1" ht="25.5">
      <c r="A212" s="232">
        <v>11</v>
      </c>
      <c r="B212" s="308" t="s">
        <v>238</v>
      </c>
      <c r="C212" s="523" t="s">
        <v>214</v>
      </c>
      <c r="D212" s="523">
        <v>21</v>
      </c>
      <c r="E212" s="365"/>
      <c r="F212" s="366">
        <f>D212*E212</f>
        <v>0</v>
      </c>
      <c r="G212" s="247"/>
      <c r="H212" s="247"/>
    </row>
    <row r="213" spans="1:10" s="193" customFormat="1">
      <c r="A213" s="232"/>
      <c r="B213" s="308"/>
      <c r="C213" s="499"/>
      <c r="D213" s="499"/>
      <c r="E213" s="365"/>
      <c r="F213" s="366"/>
      <c r="G213" s="247"/>
      <c r="H213" s="247"/>
    </row>
    <row r="214" spans="1:10" s="193" customFormat="1" ht="25.5">
      <c r="A214" s="232">
        <v>12</v>
      </c>
      <c r="B214" s="308" t="s">
        <v>239</v>
      </c>
      <c r="C214" s="523" t="s">
        <v>214</v>
      </c>
      <c r="D214" s="523">
        <v>18</v>
      </c>
      <c r="E214" s="365"/>
      <c r="F214" s="366">
        <f>D214*E214</f>
        <v>0</v>
      </c>
      <c r="G214" s="247"/>
      <c r="H214" s="247"/>
    </row>
    <row r="215" spans="1:10" s="193" customFormat="1">
      <c r="A215" s="232"/>
      <c r="B215" s="308"/>
      <c r="C215" s="499"/>
      <c r="D215" s="499"/>
      <c r="E215" s="365"/>
      <c r="F215" s="366"/>
      <c r="G215" s="247"/>
      <c r="H215" s="247"/>
    </row>
    <row r="216" spans="1:10" s="193" customFormat="1">
      <c r="A216" s="232">
        <v>13</v>
      </c>
      <c r="B216" s="308" t="s">
        <v>240</v>
      </c>
      <c r="C216" s="523" t="s">
        <v>214</v>
      </c>
      <c r="D216" s="523">
        <v>1</v>
      </c>
      <c r="E216" s="365"/>
      <c r="F216" s="366">
        <f>D216*E216</f>
        <v>0</v>
      </c>
      <c r="G216" s="247"/>
      <c r="H216" s="247"/>
    </row>
    <row r="217" spans="1:10" s="193" customFormat="1">
      <c r="A217" s="232"/>
      <c r="B217" s="308"/>
      <c r="C217" s="499"/>
      <c r="D217" s="499"/>
      <c r="E217" s="365"/>
      <c r="F217" s="366"/>
      <c r="G217" s="247"/>
      <c r="H217" s="247"/>
    </row>
    <row r="218" spans="1:10" s="193" customFormat="1">
      <c r="A218" s="232">
        <v>14</v>
      </c>
      <c r="B218" s="308" t="s">
        <v>241</v>
      </c>
      <c r="C218" s="523" t="s">
        <v>214</v>
      </c>
      <c r="D218" s="523">
        <v>3</v>
      </c>
      <c r="E218" s="365"/>
      <c r="F218" s="366">
        <f>D218*E218</f>
        <v>0</v>
      </c>
      <c r="G218" s="247"/>
      <c r="H218" s="247"/>
    </row>
    <row r="219" spans="1:10" s="193" customFormat="1">
      <c r="A219" s="232"/>
      <c r="B219" s="524"/>
      <c r="C219" s="499"/>
      <c r="D219" s="341"/>
      <c r="E219" s="370"/>
      <c r="F219" s="371"/>
      <c r="G219" s="247"/>
      <c r="H219" s="247"/>
    </row>
    <row r="220" spans="1:10" s="193" customFormat="1" ht="72">
      <c r="A220" s="232">
        <v>15</v>
      </c>
      <c r="B220" s="372" t="s">
        <v>242</v>
      </c>
      <c r="C220" s="309" t="s">
        <v>897</v>
      </c>
      <c r="D220" s="309">
        <v>1</v>
      </c>
      <c r="E220" s="365"/>
      <c r="F220" s="366">
        <f>D220*E220</f>
        <v>0</v>
      </c>
      <c r="G220" s="247"/>
      <c r="H220" s="247"/>
    </row>
    <row r="221" spans="1:10" s="193" customFormat="1">
      <c r="A221" s="232"/>
      <c r="B221" s="351"/>
      <c r="C221" s="309"/>
      <c r="D221" s="499"/>
      <c r="E221" s="370"/>
      <c r="F221" s="373"/>
      <c r="G221" s="247"/>
      <c r="H221" s="247"/>
    </row>
    <row r="222" spans="1:10" s="193" customFormat="1" ht="72">
      <c r="A222" s="232">
        <v>16</v>
      </c>
      <c r="B222" s="372" t="s">
        <v>243</v>
      </c>
      <c r="C222" s="309" t="s">
        <v>897</v>
      </c>
      <c r="D222" s="309">
        <v>3</v>
      </c>
      <c r="E222" s="365"/>
      <c r="F222" s="366">
        <f>D222*E222</f>
        <v>0</v>
      </c>
      <c r="G222" s="247"/>
      <c r="H222" s="247"/>
    </row>
    <row r="223" spans="1:10" s="528" customFormat="1" ht="12" customHeight="1">
      <c r="A223" s="374"/>
      <c r="B223" s="525"/>
      <c r="C223" s="526"/>
      <c r="D223" s="527"/>
      <c r="E223" s="370"/>
      <c r="F223" s="371"/>
      <c r="G223" s="247"/>
      <c r="H223" s="311"/>
      <c r="J223" s="529"/>
    </row>
    <row r="224" spans="1:10" s="249" customFormat="1" ht="12">
      <c r="A224" s="232">
        <v>17</v>
      </c>
      <c r="B224" s="261" t="s">
        <v>244</v>
      </c>
      <c r="D224" s="499"/>
      <c r="E224" s="530"/>
      <c r="F224" s="375"/>
      <c r="G224" s="375"/>
      <c r="H224" s="311"/>
    </row>
    <row r="225" spans="1:8" s="249" customFormat="1" ht="12">
      <c r="A225" s="232"/>
      <c r="B225" s="261" t="s">
        <v>103</v>
      </c>
      <c r="D225" s="499"/>
      <c r="E225" s="530"/>
      <c r="F225" s="375"/>
      <c r="G225" s="375"/>
      <c r="H225" s="311"/>
    </row>
    <row r="226" spans="1:8">
      <c r="B226" s="261" t="s">
        <v>98</v>
      </c>
      <c r="C226" s="261"/>
      <c r="D226" s="261"/>
      <c r="E226" s="530"/>
      <c r="F226" s="262"/>
      <c r="G226" s="375"/>
      <c r="H226" s="311"/>
    </row>
    <row r="227" spans="1:8">
      <c r="B227" s="261" t="s">
        <v>99</v>
      </c>
      <c r="C227" s="499" t="s">
        <v>501</v>
      </c>
      <c r="D227" s="499">
        <v>96</v>
      </c>
      <c r="E227" s="367"/>
      <c r="F227" s="366">
        <f>D227*E227</f>
        <v>0</v>
      </c>
      <c r="H227" s="311"/>
    </row>
    <row r="228" spans="1:8">
      <c r="B228" s="318" t="s">
        <v>100</v>
      </c>
      <c r="C228" s="499" t="s">
        <v>501</v>
      </c>
      <c r="D228" s="499">
        <v>60</v>
      </c>
      <c r="E228" s="367"/>
      <c r="F228" s="366">
        <f>D228*E228</f>
        <v>0</v>
      </c>
      <c r="H228" s="311"/>
    </row>
    <row r="229" spans="1:8">
      <c r="B229" s="318" t="s">
        <v>101</v>
      </c>
      <c r="C229" s="499" t="s">
        <v>501</v>
      </c>
      <c r="D229" s="499">
        <v>36</v>
      </c>
      <c r="E229" s="367"/>
      <c r="F229" s="309">
        <f>D229*E229</f>
        <v>0</v>
      </c>
      <c r="H229" s="311"/>
    </row>
    <row r="230" spans="1:8">
      <c r="B230" s="318" t="s">
        <v>245</v>
      </c>
      <c r="C230" s="499" t="s">
        <v>501</v>
      </c>
      <c r="D230" s="499">
        <v>12</v>
      </c>
      <c r="E230" s="367"/>
      <c r="F230" s="309">
        <f>D230*E230</f>
        <v>0</v>
      </c>
      <c r="H230" s="311"/>
    </row>
    <row r="231" spans="1:8">
      <c r="B231" s="318" t="s">
        <v>246</v>
      </c>
      <c r="C231" s="499" t="s">
        <v>501</v>
      </c>
      <c r="D231" s="499">
        <v>41</v>
      </c>
      <c r="E231" s="367"/>
      <c r="F231" s="309">
        <f>D231*E231</f>
        <v>0</v>
      </c>
      <c r="H231" s="311"/>
    </row>
    <row r="232" spans="1:8">
      <c r="B232" s="318"/>
      <c r="C232" s="499"/>
      <c r="D232" s="499"/>
      <c r="E232" s="367"/>
      <c r="F232" s="309"/>
      <c r="H232" s="311"/>
    </row>
    <row r="233" spans="1:8" s="193" customFormat="1" ht="48">
      <c r="A233" s="232">
        <v>18</v>
      </c>
      <c r="B233" s="376" t="s">
        <v>247</v>
      </c>
      <c r="C233" s="310"/>
      <c r="D233" s="341"/>
      <c r="E233" s="367"/>
      <c r="F233" s="309"/>
      <c r="G233" s="247"/>
      <c r="H233" s="247"/>
    </row>
    <row r="234" spans="1:8" s="193" customFormat="1">
      <c r="A234" s="232"/>
      <c r="B234" s="376" t="s">
        <v>248</v>
      </c>
      <c r="C234" s="499" t="s">
        <v>501</v>
      </c>
      <c r="D234" s="499">
        <v>108</v>
      </c>
      <c r="E234" s="367"/>
      <c r="F234" s="366">
        <f>D234*E234</f>
        <v>0</v>
      </c>
      <c r="G234" s="247"/>
      <c r="H234" s="247"/>
    </row>
    <row r="235" spans="1:8" s="193" customFormat="1">
      <c r="A235" s="232"/>
      <c r="B235" s="376" t="s">
        <v>249</v>
      </c>
      <c r="C235" s="499" t="s">
        <v>501</v>
      </c>
      <c r="D235" s="499">
        <v>35</v>
      </c>
      <c r="E235" s="367"/>
      <c r="F235" s="309">
        <f>D235*E235</f>
        <v>0</v>
      </c>
      <c r="G235" s="247"/>
      <c r="H235" s="247"/>
    </row>
    <row r="236" spans="1:8" s="193" customFormat="1">
      <c r="A236" s="232"/>
      <c r="B236" s="376" t="s">
        <v>250</v>
      </c>
      <c r="C236" s="499" t="s">
        <v>501</v>
      </c>
      <c r="D236" s="499">
        <v>81</v>
      </c>
      <c r="E236" s="367"/>
      <c r="F236" s="309">
        <f>D236*E236</f>
        <v>0</v>
      </c>
      <c r="G236" s="247"/>
      <c r="H236" s="247"/>
    </row>
    <row r="237" spans="1:8" s="193" customFormat="1">
      <c r="A237" s="232"/>
      <c r="B237" s="376" t="s">
        <v>251</v>
      </c>
      <c r="C237" s="499" t="s">
        <v>501</v>
      </c>
      <c r="D237" s="499">
        <v>4</v>
      </c>
      <c r="E237" s="367"/>
      <c r="F237" s="309">
        <f>D237*E237</f>
        <v>0</v>
      </c>
      <c r="G237" s="247"/>
      <c r="H237" s="247"/>
    </row>
    <row r="238" spans="1:8" s="193" customFormat="1">
      <c r="A238" s="232"/>
      <c r="B238" s="524"/>
      <c r="C238" s="499"/>
      <c r="D238" s="499"/>
      <c r="E238" s="367"/>
      <c r="F238" s="309"/>
      <c r="G238" s="247"/>
      <c r="H238" s="247"/>
    </row>
    <row r="239" spans="1:8" s="193" customFormat="1">
      <c r="A239" s="232">
        <v>19</v>
      </c>
      <c r="B239" s="301" t="s">
        <v>198</v>
      </c>
      <c r="C239" s="499"/>
      <c r="D239" s="499"/>
      <c r="E239" s="367"/>
      <c r="F239" s="309"/>
      <c r="G239" s="247"/>
      <c r="H239" s="247"/>
    </row>
    <row r="240" spans="1:8" s="193" customFormat="1">
      <c r="A240" s="232"/>
      <c r="B240" s="261" t="s">
        <v>93</v>
      </c>
      <c r="C240" s="499" t="s">
        <v>897</v>
      </c>
      <c r="D240" s="499">
        <f>D234/2</f>
        <v>54</v>
      </c>
      <c r="E240" s="367"/>
      <c r="F240" s="309">
        <f>D240*E240</f>
        <v>0</v>
      </c>
      <c r="G240" s="247"/>
      <c r="H240" s="247"/>
    </row>
    <row r="241" spans="1:8" s="105" customFormat="1">
      <c r="A241" s="232"/>
      <c r="B241" s="261" t="s">
        <v>252</v>
      </c>
      <c r="C241" s="499" t="s">
        <v>897</v>
      </c>
      <c r="D241" s="499">
        <f>D235/2</f>
        <v>17.5</v>
      </c>
      <c r="E241" s="367"/>
      <c r="F241" s="309">
        <f>D241*E241</f>
        <v>0</v>
      </c>
      <c r="G241" s="247"/>
      <c r="H241" s="247"/>
    </row>
    <row r="242" spans="1:8" s="105" customFormat="1">
      <c r="A242" s="232"/>
      <c r="B242" s="261" t="s">
        <v>171</v>
      </c>
      <c r="C242" s="499" t="s">
        <v>897</v>
      </c>
      <c r="D242" s="499">
        <f>D236/2</f>
        <v>40.5</v>
      </c>
      <c r="E242" s="367"/>
      <c r="F242" s="309">
        <f>D242*E242</f>
        <v>0</v>
      </c>
      <c r="G242" s="247"/>
      <c r="H242" s="247"/>
    </row>
    <row r="243" spans="1:8" s="193" customFormat="1">
      <c r="A243" s="232"/>
      <c r="B243" s="524"/>
      <c r="C243" s="499"/>
      <c r="D243" s="499"/>
      <c r="E243" s="367"/>
      <c r="F243" s="309"/>
      <c r="G243" s="247"/>
      <c r="H243" s="247"/>
    </row>
    <row r="244" spans="1:8" s="193" customFormat="1">
      <c r="A244" s="232">
        <v>20</v>
      </c>
      <c r="B244" s="301" t="s">
        <v>253</v>
      </c>
      <c r="C244" s="499" t="s">
        <v>502</v>
      </c>
      <c r="D244" s="499">
        <v>25</v>
      </c>
      <c r="E244" s="367"/>
      <c r="F244" s="309">
        <f>D244*E244</f>
        <v>0</v>
      </c>
      <c r="G244" s="247"/>
      <c r="H244" s="247"/>
    </row>
    <row r="245" spans="1:8" s="193" customFormat="1">
      <c r="A245" s="232"/>
      <c r="B245" s="301"/>
      <c r="C245" s="499"/>
      <c r="D245" s="499"/>
      <c r="E245" s="367"/>
      <c r="F245" s="309"/>
      <c r="G245" s="247"/>
      <c r="H245" s="247"/>
    </row>
    <row r="246" spans="1:8" s="193" customFormat="1" ht="42" customHeight="1">
      <c r="A246" s="232">
        <v>21</v>
      </c>
      <c r="B246" s="284" t="s">
        <v>108</v>
      </c>
      <c r="C246" s="241" t="s">
        <v>507</v>
      </c>
      <c r="D246" s="496">
        <v>1</v>
      </c>
      <c r="E246" s="370"/>
      <c r="F246" s="377">
        <f>D246*E246</f>
        <v>0</v>
      </c>
      <c r="G246" s="247"/>
      <c r="H246" s="247"/>
    </row>
    <row r="247" spans="1:8" s="193" customFormat="1">
      <c r="A247" s="232"/>
      <c r="B247" s="301"/>
      <c r="C247" s="499"/>
      <c r="D247" s="499"/>
      <c r="E247" s="367"/>
      <c r="F247" s="309"/>
      <c r="G247" s="247"/>
      <c r="H247" s="247"/>
    </row>
    <row r="248" spans="1:8" s="193" customFormat="1">
      <c r="A248" s="232">
        <v>22</v>
      </c>
      <c r="B248" s="363" t="s">
        <v>254</v>
      </c>
      <c r="C248" s="499" t="s">
        <v>110</v>
      </c>
      <c r="D248" s="499">
        <v>12</v>
      </c>
      <c r="E248" s="367"/>
      <c r="F248" s="366">
        <f>D248*E248</f>
        <v>0</v>
      </c>
      <c r="G248" s="247"/>
      <c r="H248" s="311"/>
    </row>
    <row r="249" spans="1:8" s="263" customFormat="1">
      <c r="A249" s="232"/>
      <c r="B249" s="363"/>
      <c r="C249" s="378"/>
      <c r="D249" s="379"/>
      <c r="E249" s="193"/>
      <c r="F249" s="193"/>
      <c r="G249" s="247"/>
      <c r="H249" s="247"/>
    </row>
    <row r="250" spans="1:8" s="193" customFormat="1">
      <c r="A250" s="353"/>
      <c r="B250" s="354" t="str">
        <f>B164</f>
        <v>OGREVALNA TELESA IN RAZVOD</v>
      </c>
      <c r="C250" s="353"/>
      <c r="D250" s="355"/>
      <c r="E250" s="316" t="s">
        <v>131</v>
      </c>
      <c r="F250" s="317">
        <f>SUM(F171:F249)</f>
        <v>0</v>
      </c>
      <c r="G250" s="247"/>
      <c r="H250" s="247"/>
    </row>
    <row r="251" spans="1:8" s="239" customFormat="1">
      <c r="A251" s="344"/>
      <c r="B251" s="308"/>
      <c r="C251" s="345"/>
      <c r="D251" s="345"/>
      <c r="E251" s="346"/>
      <c r="F251" s="346"/>
      <c r="H251" s="247"/>
    </row>
    <row r="252" spans="1:8" s="263" customFormat="1">
      <c r="A252" s="232"/>
      <c r="B252" s="363"/>
      <c r="C252" s="310"/>
      <c r="D252" s="341"/>
      <c r="E252" s="236"/>
      <c r="F252" s="236"/>
      <c r="G252" s="247"/>
      <c r="H252" s="247"/>
    </row>
    <row r="253" spans="1:8" s="193" customFormat="1">
      <c r="A253" s="232"/>
      <c r="B253" s="363" t="s">
        <v>34</v>
      </c>
      <c r="C253" s="310"/>
      <c r="D253" s="341"/>
      <c r="E253" s="236"/>
      <c r="F253" s="236"/>
      <c r="G253" s="247"/>
      <c r="H253" s="247"/>
    </row>
    <row r="254" spans="1:8" s="193" customFormat="1">
      <c r="A254" s="232"/>
      <c r="B254" s="363"/>
      <c r="C254" s="310"/>
      <c r="D254" s="341"/>
      <c r="E254" s="236"/>
      <c r="F254" s="236"/>
      <c r="G254" s="247"/>
      <c r="H254" s="247"/>
    </row>
    <row r="255" spans="1:8" s="193" customFormat="1">
      <c r="A255" s="232">
        <v>1</v>
      </c>
      <c r="B255" s="363" t="s">
        <v>255</v>
      </c>
      <c r="C255" s="499" t="s">
        <v>507</v>
      </c>
      <c r="D255" s="499">
        <v>1</v>
      </c>
      <c r="E255" s="365"/>
      <c r="F255" s="366">
        <f>D255*E255</f>
        <v>0</v>
      </c>
      <c r="G255" s="247"/>
      <c r="H255" s="247"/>
    </row>
    <row r="256" spans="1:8" s="193" customFormat="1">
      <c r="A256" s="232"/>
      <c r="B256" s="363" t="s">
        <v>256</v>
      </c>
      <c r="C256" s="499"/>
      <c r="D256" s="499"/>
      <c r="E256" s="365"/>
      <c r="F256" s="366"/>
      <c r="G256" s="247"/>
      <c r="H256" s="247"/>
    </row>
    <row r="257" spans="1:8" s="263" customFormat="1">
      <c r="A257" s="232"/>
      <c r="B257" s="363"/>
      <c r="C257" s="499"/>
      <c r="D257" s="499"/>
      <c r="E257" s="365"/>
      <c r="F257" s="366"/>
      <c r="G257" s="247"/>
      <c r="H257" s="247"/>
    </row>
    <row r="258" spans="1:8" s="193" customFormat="1">
      <c r="A258" s="232">
        <v>2</v>
      </c>
      <c r="B258" s="363" t="s">
        <v>257</v>
      </c>
      <c r="C258" s="499" t="s">
        <v>507</v>
      </c>
      <c r="D258" s="499">
        <v>1</v>
      </c>
      <c r="E258" s="365"/>
      <c r="F258" s="366">
        <f>D258*E258</f>
        <v>0</v>
      </c>
      <c r="G258" s="247"/>
      <c r="H258" s="247"/>
    </row>
    <row r="259" spans="1:8" s="193" customFormat="1">
      <c r="A259" s="232"/>
      <c r="B259" s="363" t="s">
        <v>256</v>
      </c>
      <c r="C259" s="499"/>
      <c r="D259" s="499"/>
      <c r="E259" s="365"/>
      <c r="F259" s="366"/>
      <c r="G259" s="247"/>
      <c r="H259" s="247"/>
    </row>
    <row r="260" spans="1:8" s="193" customFormat="1">
      <c r="A260" s="232"/>
      <c r="B260" s="363"/>
      <c r="C260" s="499"/>
      <c r="D260" s="499"/>
      <c r="E260" s="365"/>
      <c r="F260" s="366"/>
      <c r="G260" s="247"/>
      <c r="H260" s="247"/>
    </row>
    <row r="261" spans="1:8" s="193" customFormat="1">
      <c r="A261" s="232">
        <v>3</v>
      </c>
      <c r="B261" s="363" t="s">
        <v>258</v>
      </c>
      <c r="C261" s="499" t="s">
        <v>507</v>
      </c>
      <c r="D261" s="499">
        <v>1</v>
      </c>
      <c r="E261" s="365"/>
      <c r="F261" s="366">
        <f>D261*E261</f>
        <v>0</v>
      </c>
      <c r="G261" s="247"/>
      <c r="H261" s="247"/>
    </row>
    <row r="262" spans="1:8" s="193" customFormat="1">
      <c r="A262" s="232"/>
      <c r="B262" s="363"/>
      <c r="C262" s="499"/>
      <c r="D262" s="499"/>
      <c r="E262" s="365"/>
      <c r="F262" s="366"/>
      <c r="G262" s="247"/>
      <c r="H262" s="247"/>
    </row>
    <row r="263" spans="1:8" s="193" customFormat="1">
      <c r="A263" s="232">
        <v>4</v>
      </c>
      <c r="B263" s="363" t="s">
        <v>259</v>
      </c>
      <c r="C263" s="499" t="s">
        <v>507</v>
      </c>
      <c r="D263" s="499">
        <v>1</v>
      </c>
      <c r="E263" s="365"/>
      <c r="F263" s="366">
        <f>D263*E263</f>
        <v>0</v>
      </c>
      <c r="G263" s="247"/>
      <c r="H263" s="247"/>
    </row>
    <row r="264" spans="1:8" s="193" customFormat="1">
      <c r="A264" s="232"/>
      <c r="B264" s="363"/>
      <c r="C264" s="499"/>
      <c r="D264" s="499"/>
      <c r="E264" s="365"/>
      <c r="F264" s="366"/>
      <c r="G264" s="247"/>
      <c r="H264" s="247"/>
    </row>
    <row r="265" spans="1:8" s="193" customFormat="1">
      <c r="A265" s="232">
        <v>5</v>
      </c>
      <c r="B265" s="363" t="s">
        <v>127</v>
      </c>
      <c r="C265" s="499" t="s">
        <v>507</v>
      </c>
      <c r="D265" s="499">
        <v>1</v>
      </c>
      <c r="E265" s="365"/>
      <c r="F265" s="366">
        <f>D265*E265</f>
        <v>0</v>
      </c>
      <c r="G265" s="247"/>
      <c r="H265" s="247"/>
    </row>
    <row r="266" spans="1:8" s="193" customFormat="1">
      <c r="A266" s="232"/>
      <c r="B266" s="363"/>
      <c r="C266" s="499"/>
      <c r="D266" s="499"/>
      <c r="E266" s="365"/>
      <c r="F266" s="366"/>
      <c r="G266" s="247"/>
      <c r="H266" s="247"/>
    </row>
    <row r="267" spans="1:8" s="193" customFormat="1">
      <c r="A267" s="232">
        <v>6</v>
      </c>
      <c r="B267" s="363" t="s">
        <v>260</v>
      </c>
      <c r="C267" s="499" t="s">
        <v>507</v>
      </c>
      <c r="D267" s="499">
        <v>1</v>
      </c>
      <c r="E267" s="365"/>
      <c r="F267" s="366">
        <f>D267*E267</f>
        <v>0</v>
      </c>
      <c r="G267" s="247"/>
      <c r="H267" s="247"/>
    </row>
    <row r="268" spans="1:8" s="193" customFormat="1">
      <c r="A268" s="232"/>
      <c r="B268" s="363"/>
      <c r="C268" s="499"/>
      <c r="D268" s="499"/>
      <c r="E268" s="365"/>
      <c r="F268" s="366"/>
      <c r="G268" s="247"/>
      <c r="H268" s="247"/>
    </row>
    <row r="269" spans="1:8" s="193" customFormat="1">
      <c r="A269" s="232">
        <v>7</v>
      </c>
      <c r="B269" s="363" t="s">
        <v>129</v>
      </c>
      <c r="C269" s="499" t="s">
        <v>507</v>
      </c>
      <c r="D269" s="499">
        <v>1</v>
      </c>
      <c r="E269" s="365"/>
      <c r="F269" s="366">
        <f>D269*E269</f>
        <v>0</v>
      </c>
      <c r="G269" s="247"/>
      <c r="H269" s="247"/>
    </row>
    <row r="270" spans="1:8" s="193" customFormat="1">
      <c r="A270" s="232"/>
      <c r="B270" s="363"/>
      <c r="C270" s="499"/>
      <c r="D270" s="499"/>
      <c r="E270" s="365"/>
      <c r="F270" s="366"/>
      <c r="G270" s="247"/>
      <c r="H270" s="247"/>
    </row>
    <row r="271" spans="1:8" s="193" customFormat="1" ht="10.5" customHeight="1">
      <c r="A271" s="232">
        <v>8</v>
      </c>
      <c r="B271" s="363" t="s">
        <v>130</v>
      </c>
      <c r="C271" s="499" t="s">
        <v>854</v>
      </c>
      <c r="D271" s="499">
        <v>1</v>
      </c>
      <c r="E271" s="365"/>
      <c r="F271" s="366">
        <f>D271*E271</f>
        <v>0</v>
      </c>
      <c r="G271" s="247"/>
      <c r="H271" s="247"/>
    </row>
    <row r="272" spans="1:8" s="193" customFormat="1">
      <c r="A272" s="232"/>
      <c r="B272" s="490"/>
      <c r="C272" s="378"/>
      <c r="D272" s="379"/>
      <c r="E272" s="247"/>
      <c r="F272" s="247"/>
      <c r="G272" s="247"/>
      <c r="H272" s="247"/>
    </row>
    <row r="273" spans="1:8" s="193" customFormat="1">
      <c r="A273" s="232"/>
      <c r="B273" s="354" t="str">
        <f>B253</f>
        <v>SPLOŠNO</v>
      </c>
      <c r="C273" s="380"/>
      <c r="D273" s="381"/>
      <c r="E273" s="316" t="s">
        <v>57</v>
      </c>
      <c r="F273" s="317">
        <f>SUM(F255:F272)</f>
        <v>0</v>
      </c>
      <c r="G273" s="247"/>
      <c r="H273" s="247"/>
    </row>
    <row r="274" spans="1:8" s="193" customFormat="1">
      <c r="A274" s="232"/>
      <c r="B274" s="522"/>
      <c r="C274" s="310"/>
      <c r="D274" s="341"/>
      <c r="E274" s="86"/>
      <c r="F274" s="86"/>
      <c r="G274" s="247"/>
      <c r="H274" s="247"/>
    </row>
    <row r="275" spans="1:8" s="193" customFormat="1">
      <c r="A275" s="232"/>
      <c r="B275" s="522"/>
      <c r="C275" s="310"/>
      <c r="D275" s="341"/>
      <c r="E275" s="86"/>
      <c r="F275" s="86"/>
      <c r="G275" s="247"/>
      <c r="H275" s="247"/>
    </row>
    <row r="276" spans="1:8" s="193" customFormat="1">
      <c r="A276" s="232"/>
      <c r="B276" s="522"/>
      <c r="C276" s="310"/>
      <c r="D276" s="341"/>
      <c r="E276" s="86"/>
      <c r="F276" s="86"/>
      <c r="G276" s="247"/>
      <c r="H276" s="247"/>
    </row>
    <row r="277" spans="1:8" s="193" customFormat="1">
      <c r="A277" s="232"/>
      <c r="B277" s="522"/>
      <c r="C277" s="310"/>
      <c r="D277" s="341"/>
      <c r="E277" s="86"/>
      <c r="F277" s="86"/>
      <c r="G277" s="247"/>
      <c r="H277" s="247"/>
    </row>
    <row r="278" spans="1:8" s="193" customFormat="1">
      <c r="A278" s="232"/>
      <c r="B278" s="522"/>
      <c r="C278" s="310"/>
      <c r="D278" s="341"/>
      <c r="E278" s="86"/>
      <c r="F278" s="86"/>
      <c r="G278" s="247"/>
      <c r="H278" s="247"/>
    </row>
    <row r="279" spans="1:8" s="193" customFormat="1">
      <c r="A279" s="232"/>
      <c r="B279" s="522"/>
      <c r="C279" s="310"/>
      <c r="D279" s="341"/>
      <c r="E279" s="86"/>
      <c r="F279" s="86"/>
      <c r="G279" s="247"/>
      <c r="H279" s="247"/>
    </row>
    <row r="280" spans="1:8" s="193" customFormat="1">
      <c r="A280" s="232"/>
      <c r="B280" s="522"/>
      <c r="C280" s="310"/>
      <c r="D280" s="341"/>
      <c r="E280" s="86"/>
      <c r="F280" s="86"/>
      <c r="G280" s="247"/>
      <c r="H280" s="247"/>
    </row>
    <row r="281" spans="1:8" s="193" customFormat="1">
      <c r="A281" s="232"/>
      <c r="B281" s="522"/>
      <c r="C281" s="310"/>
      <c r="D281" s="341"/>
      <c r="E281" s="86"/>
      <c r="F281" s="86"/>
      <c r="G281" s="247"/>
      <c r="H281" s="247"/>
    </row>
    <row r="282" spans="1:8" s="193" customFormat="1">
      <c r="A282" s="232"/>
      <c r="B282" s="522"/>
      <c r="C282" s="310"/>
      <c r="D282" s="341"/>
      <c r="E282" s="86"/>
      <c r="F282" s="86"/>
      <c r="G282" s="247"/>
      <c r="H282" s="247"/>
    </row>
    <row r="283" spans="1:8" s="193" customFormat="1">
      <c r="A283" s="232"/>
      <c r="B283" s="522"/>
      <c r="C283" s="310"/>
      <c r="D283" s="341"/>
      <c r="E283" s="86"/>
      <c r="F283" s="86"/>
      <c r="G283" s="247"/>
      <c r="H283" s="247"/>
    </row>
    <row r="284" spans="1:8" s="263" customFormat="1">
      <c r="A284" s="232"/>
      <c r="B284" s="522"/>
      <c r="C284" s="310"/>
      <c r="D284" s="341"/>
      <c r="E284" s="86"/>
      <c r="F284" s="86"/>
      <c r="G284" s="247"/>
      <c r="H284" s="247"/>
    </row>
    <row r="285" spans="1:8" s="193" customFormat="1">
      <c r="A285" s="232"/>
      <c r="B285" s="522"/>
      <c r="C285" s="310"/>
      <c r="D285" s="341"/>
      <c r="E285" s="86"/>
      <c r="F285" s="86"/>
      <c r="G285" s="247"/>
      <c r="H285" s="247"/>
    </row>
    <row r="286" spans="1:8" s="193" customFormat="1">
      <c r="A286" s="232"/>
      <c r="B286" s="522"/>
      <c r="C286" s="310"/>
      <c r="D286" s="341"/>
      <c r="E286" s="86"/>
      <c r="F286" s="86"/>
      <c r="G286" s="247"/>
      <c r="H286" s="247"/>
    </row>
    <row r="287" spans="1:8" s="193" customFormat="1">
      <c r="A287" s="232"/>
      <c r="B287" s="522"/>
      <c r="C287" s="310"/>
      <c r="D287" s="341"/>
      <c r="E287" s="86"/>
      <c r="F287" s="86"/>
      <c r="G287" s="247"/>
      <c r="H287" s="247"/>
    </row>
    <row r="288" spans="1:8" s="193" customFormat="1">
      <c r="A288" s="232"/>
      <c r="B288" s="522"/>
      <c r="C288" s="310"/>
      <c r="D288" s="341"/>
      <c r="E288" s="86"/>
      <c r="F288" s="86"/>
      <c r="G288" s="247"/>
      <c r="H288" s="247"/>
    </row>
    <row r="289" spans="1:8" s="193" customFormat="1">
      <c r="A289" s="232"/>
      <c r="B289" s="522"/>
      <c r="C289" s="310"/>
      <c r="D289" s="341"/>
      <c r="E289" s="86"/>
      <c r="F289" s="86"/>
      <c r="G289" s="247"/>
      <c r="H289" s="247"/>
    </row>
    <row r="290" spans="1:8" s="193" customFormat="1">
      <c r="A290" s="232"/>
      <c r="B290" s="522"/>
      <c r="C290" s="310"/>
      <c r="D290" s="341"/>
      <c r="E290" s="86"/>
      <c r="F290" s="86"/>
      <c r="G290" s="247"/>
      <c r="H290" s="247"/>
    </row>
    <row r="291" spans="1:8" s="193" customFormat="1">
      <c r="A291" s="232"/>
      <c r="B291" s="522"/>
      <c r="C291" s="310"/>
      <c r="D291" s="341"/>
      <c r="E291" s="86"/>
      <c r="F291" s="86"/>
      <c r="G291" s="247"/>
      <c r="H291" s="247"/>
    </row>
    <row r="292" spans="1:8" s="193" customFormat="1">
      <c r="A292" s="232"/>
      <c r="B292" s="522"/>
      <c r="C292" s="310"/>
      <c r="D292" s="341"/>
      <c r="E292" s="86"/>
      <c r="F292" s="86"/>
      <c r="G292" s="247"/>
      <c r="H292" s="247"/>
    </row>
    <row r="293" spans="1:8" s="193" customFormat="1">
      <c r="A293" s="232"/>
      <c r="B293" s="522"/>
      <c r="C293" s="310"/>
      <c r="D293" s="341"/>
      <c r="E293" s="86"/>
      <c r="F293" s="86"/>
      <c r="G293" s="247"/>
      <c r="H293" s="247"/>
    </row>
    <row r="294" spans="1:8" s="193" customFormat="1">
      <c r="A294" s="232"/>
      <c r="B294" s="522"/>
      <c r="C294" s="310"/>
      <c r="D294" s="341"/>
      <c r="E294" s="86"/>
      <c r="F294" s="86"/>
      <c r="G294" s="247"/>
      <c r="H294" s="247"/>
    </row>
    <row r="295" spans="1:8" s="193" customFormat="1">
      <c r="A295" s="232"/>
      <c r="B295" s="522"/>
      <c r="C295" s="310"/>
      <c r="D295" s="341"/>
      <c r="E295" s="86"/>
      <c r="F295" s="86"/>
      <c r="G295" s="247"/>
      <c r="H295" s="247"/>
    </row>
    <row r="296" spans="1:8" s="193" customFormat="1">
      <c r="A296" s="232"/>
      <c r="B296" s="522"/>
      <c r="C296" s="310"/>
      <c r="D296" s="341"/>
      <c r="E296" s="86"/>
      <c r="F296" s="86"/>
      <c r="G296" s="247"/>
      <c r="H296" s="247"/>
    </row>
    <row r="297" spans="1:8" s="193" customFormat="1">
      <c r="A297" s="232"/>
      <c r="B297" s="522"/>
      <c r="C297" s="310"/>
      <c r="D297" s="341"/>
      <c r="E297" s="86"/>
      <c r="F297" s="86"/>
      <c r="G297" s="247"/>
      <c r="H297" s="247"/>
    </row>
    <row r="298" spans="1:8" s="193" customFormat="1">
      <c r="A298" s="232"/>
      <c r="B298" s="522"/>
      <c r="C298" s="310"/>
      <c r="D298" s="341"/>
      <c r="E298" s="86"/>
      <c r="F298" s="86"/>
      <c r="G298" s="247"/>
      <c r="H298" s="247"/>
    </row>
    <row r="299" spans="1:8" s="193" customFormat="1">
      <c r="A299" s="232"/>
      <c r="B299" s="522"/>
      <c r="C299" s="310"/>
      <c r="D299" s="341"/>
      <c r="E299" s="86"/>
      <c r="F299" s="86"/>
      <c r="G299" s="247"/>
      <c r="H299" s="247"/>
    </row>
    <row r="300" spans="1:8" s="193" customFormat="1">
      <c r="A300" s="232"/>
      <c r="B300" s="522"/>
      <c r="C300" s="310"/>
      <c r="D300" s="341"/>
      <c r="E300" s="86"/>
      <c r="F300" s="86"/>
      <c r="G300" s="247"/>
      <c r="H300" s="247"/>
    </row>
    <row r="301" spans="1:8" s="193" customFormat="1">
      <c r="A301" s="232"/>
      <c r="B301" s="522"/>
      <c r="C301" s="310"/>
      <c r="D301" s="341"/>
      <c r="E301" s="86"/>
      <c r="F301" s="86"/>
      <c r="G301" s="247"/>
      <c r="H301" s="247"/>
    </row>
    <row r="302" spans="1:8" s="193" customFormat="1">
      <c r="A302" s="232"/>
      <c r="B302" s="522"/>
      <c r="C302" s="310"/>
      <c r="D302" s="341"/>
      <c r="E302" s="86"/>
      <c r="F302" s="86"/>
      <c r="G302" s="247"/>
      <c r="H302" s="247"/>
    </row>
    <row r="303" spans="1:8" s="193" customFormat="1">
      <c r="A303" s="232"/>
      <c r="B303" s="522"/>
      <c r="C303" s="310"/>
      <c r="D303" s="341"/>
      <c r="E303" s="86"/>
      <c r="F303" s="86"/>
      <c r="G303" s="247"/>
      <c r="H303" s="247"/>
    </row>
    <row r="304" spans="1:8" s="193" customFormat="1">
      <c r="A304" s="232"/>
      <c r="B304" s="522"/>
      <c r="C304" s="310"/>
      <c r="D304" s="341"/>
      <c r="E304" s="86"/>
      <c r="F304" s="86"/>
      <c r="G304" s="247"/>
      <c r="H304" s="247"/>
    </row>
    <row r="305" spans="1:8" s="193" customFormat="1">
      <c r="A305" s="232"/>
      <c r="B305" s="522"/>
      <c r="C305" s="310"/>
      <c r="D305" s="341"/>
      <c r="E305" s="86"/>
      <c r="F305" s="86"/>
      <c r="G305" s="247"/>
      <c r="H305" s="247"/>
    </row>
    <row r="306" spans="1:8" s="382" customFormat="1" ht="15" customHeight="1">
      <c r="A306" s="232"/>
      <c r="B306" s="522"/>
      <c r="C306" s="310"/>
      <c r="D306" s="341"/>
      <c r="E306" s="86"/>
      <c r="F306" s="86"/>
      <c r="G306" s="247"/>
      <c r="H306" s="247"/>
    </row>
    <row r="307" spans="1:8" s="382" customFormat="1" ht="14.25" customHeight="1">
      <c r="A307" s="232"/>
      <c r="B307" s="522"/>
      <c r="C307" s="310"/>
      <c r="D307" s="341"/>
      <c r="E307" s="86"/>
      <c r="F307" s="86"/>
      <c r="G307" s="247"/>
      <c r="H307" s="247"/>
    </row>
    <row r="308" spans="1:8" s="382" customFormat="1" ht="13.5" customHeight="1">
      <c r="A308" s="232"/>
      <c r="B308" s="522"/>
      <c r="C308" s="310"/>
      <c r="D308" s="341"/>
      <c r="E308" s="86"/>
      <c r="F308" s="86"/>
      <c r="G308" s="247"/>
      <c r="H308" s="247"/>
    </row>
    <row r="309" spans="1:8" s="382" customFormat="1" ht="15" customHeight="1">
      <c r="A309" s="232"/>
      <c r="B309" s="522"/>
      <c r="C309" s="310"/>
      <c r="D309" s="341"/>
      <c r="E309" s="86"/>
      <c r="F309" s="86"/>
      <c r="G309" s="247"/>
      <c r="H309" s="247"/>
    </row>
    <row r="310" spans="1:8" s="193" customFormat="1">
      <c r="A310" s="232"/>
      <c r="B310" s="522"/>
      <c r="C310" s="310"/>
      <c r="D310" s="341"/>
      <c r="E310" s="86"/>
      <c r="F310" s="86"/>
      <c r="G310" s="247"/>
      <c r="H310" s="247"/>
    </row>
    <row r="311" spans="1:8" s="193" customFormat="1" ht="10.5" customHeight="1">
      <c r="A311" s="232"/>
      <c r="B311" s="522"/>
      <c r="C311" s="310"/>
      <c r="D311" s="341"/>
      <c r="E311" s="86"/>
      <c r="F311" s="86"/>
      <c r="G311" s="247"/>
      <c r="H311" s="247"/>
    </row>
    <row r="312" spans="1:8" s="193" customFormat="1" ht="13.5" customHeight="1">
      <c r="A312" s="232"/>
      <c r="B312" s="522"/>
      <c r="C312" s="310"/>
      <c r="D312" s="341"/>
      <c r="E312" s="86"/>
      <c r="F312" s="86"/>
      <c r="G312" s="247"/>
      <c r="H312" s="247"/>
    </row>
    <row r="313" spans="1:8" s="193" customFormat="1">
      <c r="A313" s="232"/>
      <c r="B313" s="522"/>
      <c r="C313" s="310"/>
      <c r="D313" s="341"/>
      <c r="E313" s="86"/>
      <c r="F313" s="86"/>
      <c r="G313" s="247"/>
      <c r="H313" s="247"/>
    </row>
    <row r="314" spans="1:8" s="193" customFormat="1">
      <c r="A314" s="232"/>
      <c r="B314" s="522"/>
      <c r="C314" s="310"/>
      <c r="D314" s="341"/>
      <c r="E314" s="86"/>
      <c r="F314" s="86"/>
      <c r="G314" s="247"/>
      <c r="H314" s="247"/>
    </row>
    <row r="315" spans="1:8" s="193" customFormat="1">
      <c r="A315" s="232"/>
      <c r="B315" s="522"/>
      <c r="C315" s="310"/>
      <c r="D315" s="341"/>
      <c r="E315" s="86"/>
      <c r="F315" s="86"/>
      <c r="G315" s="247"/>
      <c r="H315" s="247"/>
    </row>
    <row r="316" spans="1:8" s="193" customFormat="1">
      <c r="A316" s="232"/>
      <c r="B316" s="522"/>
      <c r="C316" s="310"/>
      <c r="D316" s="341"/>
      <c r="E316" s="86"/>
      <c r="F316" s="86"/>
      <c r="G316" s="247"/>
      <c r="H316" s="247"/>
    </row>
    <row r="317" spans="1:8" s="193" customFormat="1" ht="11.25" customHeight="1">
      <c r="A317" s="232"/>
      <c r="B317" s="522"/>
      <c r="C317" s="310"/>
      <c r="D317" s="341"/>
      <c r="E317" s="86"/>
      <c r="F317" s="86"/>
      <c r="G317" s="247"/>
      <c r="H317" s="247"/>
    </row>
    <row r="318" spans="1:8" s="193" customFormat="1">
      <c r="A318" s="232"/>
      <c r="B318" s="522"/>
      <c r="C318" s="310"/>
      <c r="D318" s="341"/>
      <c r="E318" s="86"/>
      <c r="F318" s="86"/>
      <c r="G318" s="247"/>
      <c r="H318" s="247"/>
    </row>
    <row r="319" spans="1:8" s="193" customFormat="1">
      <c r="A319" s="232"/>
      <c r="B319" s="522"/>
      <c r="C319" s="310"/>
      <c r="D319" s="341"/>
      <c r="E319" s="86"/>
      <c r="F319" s="86"/>
      <c r="G319" s="247"/>
      <c r="H319" s="247"/>
    </row>
    <row r="320" spans="1:8" s="193" customFormat="1" ht="11.25" customHeight="1">
      <c r="A320" s="232"/>
      <c r="B320" s="522"/>
      <c r="C320" s="310"/>
      <c r="D320" s="341"/>
      <c r="E320" s="86"/>
      <c r="F320" s="86"/>
      <c r="G320" s="247"/>
      <c r="H320" s="247"/>
    </row>
    <row r="321" spans="1:8" s="105" customFormat="1">
      <c r="A321" s="232"/>
      <c r="B321" s="522"/>
      <c r="C321" s="310"/>
      <c r="D321" s="341"/>
      <c r="E321" s="86"/>
      <c r="F321" s="86"/>
      <c r="G321" s="247"/>
      <c r="H321" s="247"/>
    </row>
    <row r="322" spans="1:8" s="193" customFormat="1">
      <c r="A322" s="232"/>
      <c r="B322" s="522"/>
      <c r="C322" s="310"/>
      <c r="D322" s="341"/>
      <c r="E322" s="86"/>
      <c r="F322" s="86"/>
      <c r="G322" s="247"/>
      <c r="H322" s="247"/>
    </row>
    <row r="323" spans="1:8" s="193" customFormat="1">
      <c r="A323" s="232"/>
      <c r="B323" s="522"/>
      <c r="C323" s="310"/>
      <c r="D323" s="341"/>
      <c r="E323" s="86"/>
      <c r="F323" s="86"/>
      <c r="G323" s="247"/>
      <c r="H323" s="247"/>
    </row>
    <row r="324" spans="1:8" s="193" customFormat="1">
      <c r="A324" s="232"/>
      <c r="B324" s="522"/>
      <c r="C324" s="310"/>
      <c r="D324" s="341"/>
      <c r="E324" s="86"/>
      <c r="F324" s="86"/>
      <c r="G324" s="247"/>
      <c r="H324" s="247"/>
    </row>
    <row r="325" spans="1:8" s="263" customFormat="1" ht="15" customHeight="1">
      <c r="A325" s="232"/>
      <c r="B325" s="522"/>
      <c r="C325" s="310"/>
      <c r="D325" s="341"/>
      <c r="E325" s="86"/>
      <c r="F325" s="86"/>
      <c r="G325" s="247"/>
      <c r="H325" s="247"/>
    </row>
    <row r="326" spans="1:8" s="263" customFormat="1" ht="14.25" customHeight="1">
      <c r="A326" s="232"/>
      <c r="B326" s="522"/>
      <c r="C326" s="310"/>
      <c r="D326" s="341"/>
      <c r="E326" s="86"/>
      <c r="F326" s="86"/>
      <c r="G326" s="247"/>
      <c r="H326" s="247"/>
    </row>
    <row r="327" spans="1:8" s="263" customFormat="1" ht="13.5" customHeight="1">
      <c r="A327" s="232"/>
      <c r="B327" s="522"/>
      <c r="C327" s="310"/>
      <c r="D327" s="341"/>
      <c r="E327" s="86"/>
      <c r="F327" s="86"/>
      <c r="G327" s="247"/>
      <c r="H327" s="247"/>
    </row>
    <row r="328" spans="1:8" s="263" customFormat="1" ht="13.5" customHeight="1">
      <c r="A328" s="232"/>
      <c r="B328" s="522"/>
      <c r="C328" s="310"/>
      <c r="D328" s="341"/>
      <c r="E328" s="86"/>
      <c r="F328" s="86"/>
      <c r="G328" s="247"/>
      <c r="H328" s="247"/>
    </row>
    <row r="329" spans="1:8" s="263" customFormat="1">
      <c r="A329" s="232"/>
      <c r="B329" s="522"/>
      <c r="C329" s="310"/>
      <c r="D329" s="341"/>
      <c r="E329" s="86"/>
      <c r="F329" s="86"/>
      <c r="G329" s="247"/>
      <c r="H329" s="247"/>
    </row>
    <row r="330" spans="1:8" s="263" customFormat="1">
      <c r="A330" s="232"/>
      <c r="B330" s="522"/>
      <c r="C330" s="310"/>
      <c r="D330" s="341"/>
      <c r="E330" s="86"/>
      <c r="F330" s="86"/>
      <c r="G330" s="247"/>
      <c r="H330" s="247"/>
    </row>
    <row r="331" spans="1:8" s="263" customFormat="1" ht="12.75" customHeight="1">
      <c r="A331" s="232"/>
      <c r="B331" s="522"/>
      <c r="C331" s="310"/>
      <c r="D331" s="341"/>
      <c r="E331" s="86"/>
      <c r="F331" s="86"/>
      <c r="G331" s="247"/>
      <c r="H331" s="247"/>
    </row>
    <row r="332" spans="1:8" s="263" customFormat="1" ht="12.75" customHeight="1">
      <c r="A332" s="232"/>
      <c r="B332" s="522"/>
      <c r="C332" s="310"/>
      <c r="D332" s="341"/>
      <c r="E332" s="86"/>
      <c r="F332" s="86"/>
      <c r="G332" s="247"/>
      <c r="H332" s="247"/>
    </row>
    <row r="333" spans="1:8" s="263" customFormat="1" ht="12.75" customHeight="1">
      <c r="A333" s="232"/>
      <c r="B333" s="522"/>
      <c r="C333" s="310"/>
      <c r="D333" s="341"/>
      <c r="E333" s="86"/>
      <c r="F333" s="86"/>
      <c r="G333" s="247"/>
      <c r="H333" s="247"/>
    </row>
    <row r="334" spans="1:8" s="263" customFormat="1" ht="12.75" customHeight="1">
      <c r="A334" s="232"/>
      <c r="B334" s="522"/>
      <c r="C334" s="310"/>
      <c r="D334" s="341"/>
      <c r="E334" s="86"/>
      <c r="F334" s="86"/>
      <c r="G334" s="247"/>
      <c r="H334" s="247"/>
    </row>
    <row r="335" spans="1:8" s="263" customFormat="1">
      <c r="A335" s="232"/>
      <c r="B335" s="522"/>
      <c r="C335" s="310"/>
      <c r="D335" s="341"/>
      <c r="E335" s="86"/>
      <c r="F335" s="86"/>
      <c r="G335" s="247"/>
      <c r="H335" s="247"/>
    </row>
    <row r="336" spans="1:8" s="263" customFormat="1">
      <c r="A336" s="232"/>
      <c r="B336" s="522"/>
      <c r="C336" s="310"/>
      <c r="D336" s="341"/>
      <c r="E336" s="86"/>
      <c r="F336" s="86"/>
      <c r="G336" s="247"/>
      <c r="H336" s="247"/>
    </row>
    <row r="337" spans="1:8" s="263" customFormat="1">
      <c r="A337" s="232"/>
      <c r="B337" s="522"/>
      <c r="C337" s="310"/>
      <c r="D337" s="341"/>
      <c r="E337" s="86"/>
      <c r="F337" s="86"/>
      <c r="G337" s="247"/>
      <c r="H337" s="247"/>
    </row>
    <row r="338" spans="1:8" s="263" customFormat="1">
      <c r="A338" s="232"/>
      <c r="B338" s="522"/>
      <c r="C338" s="310"/>
      <c r="D338" s="341"/>
      <c r="E338" s="86"/>
      <c r="F338" s="86"/>
      <c r="G338" s="247"/>
      <c r="H338" s="247"/>
    </row>
    <row r="339" spans="1:8" s="263" customFormat="1">
      <c r="A339" s="232"/>
      <c r="B339" s="522"/>
      <c r="C339" s="310"/>
      <c r="D339" s="341"/>
      <c r="E339" s="86"/>
      <c r="F339" s="86"/>
      <c r="G339" s="247"/>
      <c r="H339" s="247"/>
    </row>
    <row r="340" spans="1:8" s="263" customFormat="1">
      <c r="A340" s="232"/>
      <c r="B340" s="522"/>
      <c r="C340" s="310"/>
      <c r="D340" s="341"/>
      <c r="E340" s="86"/>
      <c r="F340" s="86"/>
      <c r="G340" s="247"/>
      <c r="H340" s="247"/>
    </row>
    <row r="341" spans="1:8" s="263" customFormat="1">
      <c r="A341" s="232"/>
      <c r="B341" s="522"/>
      <c r="C341" s="310"/>
      <c r="D341" s="341"/>
      <c r="E341" s="86"/>
      <c r="F341" s="86"/>
      <c r="G341" s="247"/>
      <c r="H341" s="247"/>
    </row>
    <row r="342" spans="1:8" s="263" customFormat="1">
      <c r="A342" s="232"/>
      <c r="B342" s="522"/>
      <c r="C342" s="310"/>
      <c r="D342" s="341"/>
      <c r="E342" s="86"/>
      <c r="F342" s="86"/>
      <c r="G342" s="247"/>
      <c r="H342" s="247"/>
    </row>
    <row r="343" spans="1:8" s="263" customFormat="1">
      <c r="A343" s="232"/>
      <c r="B343" s="522"/>
      <c r="C343" s="310"/>
      <c r="D343" s="341"/>
      <c r="E343" s="86"/>
      <c r="F343" s="86"/>
      <c r="G343" s="247"/>
      <c r="H343" s="247"/>
    </row>
    <row r="344" spans="1:8" s="263" customFormat="1">
      <c r="A344" s="232"/>
      <c r="B344" s="522"/>
      <c r="C344" s="310"/>
      <c r="D344" s="341"/>
      <c r="E344" s="86"/>
      <c r="F344" s="86"/>
      <c r="G344" s="247"/>
      <c r="H344" s="247"/>
    </row>
    <row r="345" spans="1:8" s="263" customFormat="1">
      <c r="A345" s="232"/>
      <c r="B345" s="522"/>
      <c r="C345" s="310"/>
      <c r="D345" s="341"/>
      <c r="E345" s="86"/>
      <c r="F345" s="86"/>
      <c r="G345" s="247"/>
      <c r="H345" s="247"/>
    </row>
    <row r="346" spans="1:8" s="263" customFormat="1">
      <c r="A346" s="232"/>
      <c r="B346" s="522"/>
      <c r="C346" s="310"/>
      <c r="D346" s="341"/>
      <c r="E346" s="86"/>
      <c r="F346" s="86"/>
      <c r="G346" s="247"/>
      <c r="H346" s="247"/>
    </row>
    <row r="347" spans="1:8" s="263" customFormat="1">
      <c r="A347" s="232"/>
      <c r="B347" s="522"/>
      <c r="C347" s="310"/>
      <c r="D347" s="341"/>
      <c r="E347" s="86"/>
      <c r="F347" s="86"/>
      <c r="G347" s="247"/>
      <c r="H347" s="247"/>
    </row>
    <row r="348" spans="1:8" s="263" customFormat="1">
      <c r="A348" s="232"/>
      <c r="B348" s="522"/>
      <c r="C348" s="310"/>
      <c r="D348" s="341"/>
      <c r="E348" s="86"/>
      <c r="F348" s="86"/>
      <c r="G348" s="247"/>
      <c r="H348" s="247"/>
    </row>
    <row r="349" spans="1:8" s="263" customFormat="1">
      <c r="A349" s="232"/>
      <c r="B349" s="522"/>
      <c r="C349" s="310"/>
      <c r="D349" s="341"/>
      <c r="E349" s="86"/>
      <c r="F349" s="86"/>
      <c r="G349" s="247"/>
      <c r="H349" s="247"/>
    </row>
    <row r="350" spans="1:8" s="263" customFormat="1">
      <c r="A350" s="232"/>
      <c r="B350" s="522"/>
      <c r="C350" s="310"/>
      <c r="D350" s="341"/>
      <c r="E350" s="86"/>
      <c r="F350" s="86"/>
      <c r="G350" s="247"/>
      <c r="H350" s="247"/>
    </row>
    <row r="351" spans="1:8" s="263" customFormat="1">
      <c r="A351" s="232"/>
      <c r="B351" s="522"/>
      <c r="C351" s="310"/>
      <c r="D351" s="341"/>
      <c r="E351" s="86"/>
      <c r="F351" s="86"/>
      <c r="G351" s="247"/>
      <c r="H351" s="247"/>
    </row>
    <row r="352" spans="1:8" s="263" customFormat="1">
      <c r="A352" s="232"/>
      <c r="B352" s="522"/>
      <c r="C352" s="310"/>
      <c r="D352" s="341"/>
      <c r="E352" s="86"/>
      <c r="F352" s="86"/>
      <c r="G352" s="247"/>
      <c r="H352" s="247"/>
    </row>
    <row r="353" spans="1:8" s="263" customFormat="1">
      <c r="A353" s="232"/>
      <c r="B353" s="522"/>
      <c r="C353" s="310"/>
      <c r="D353" s="341"/>
      <c r="E353" s="86"/>
      <c r="F353" s="86"/>
      <c r="G353" s="247"/>
      <c r="H353" s="247"/>
    </row>
    <row r="354" spans="1:8" s="263" customFormat="1">
      <c r="A354" s="232"/>
      <c r="B354" s="522"/>
      <c r="C354" s="310"/>
      <c r="D354" s="341"/>
      <c r="E354" s="86"/>
      <c r="F354" s="86"/>
      <c r="G354" s="247"/>
      <c r="H354" s="247"/>
    </row>
    <row r="355" spans="1:8" s="263" customFormat="1">
      <c r="A355" s="232"/>
      <c r="B355" s="522"/>
      <c r="C355" s="310"/>
      <c r="D355" s="341"/>
      <c r="E355" s="86"/>
      <c r="F355" s="86"/>
      <c r="G355" s="247"/>
      <c r="H355" s="247"/>
    </row>
    <row r="356" spans="1:8" s="193" customFormat="1">
      <c r="A356" s="232"/>
      <c r="B356" s="522"/>
      <c r="C356" s="310"/>
      <c r="D356" s="341"/>
      <c r="E356" s="86"/>
      <c r="F356" s="86"/>
      <c r="G356" s="247"/>
      <c r="H356" s="247"/>
    </row>
    <row r="357" spans="1:8" s="193" customFormat="1">
      <c r="A357" s="232"/>
      <c r="B357" s="522"/>
      <c r="C357" s="310"/>
      <c r="D357" s="341"/>
      <c r="E357" s="86"/>
      <c r="F357" s="86"/>
      <c r="G357" s="247"/>
      <c r="H357" s="247"/>
    </row>
    <row r="358" spans="1:8" s="193" customFormat="1">
      <c r="A358" s="232"/>
      <c r="B358" s="522"/>
      <c r="C358" s="310"/>
      <c r="D358" s="341"/>
      <c r="E358" s="86"/>
      <c r="F358" s="86"/>
      <c r="G358" s="247"/>
      <c r="H358" s="247"/>
    </row>
    <row r="359" spans="1:8" s="263" customFormat="1">
      <c r="A359" s="232"/>
      <c r="B359" s="522"/>
      <c r="C359" s="310"/>
      <c r="D359" s="341"/>
      <c r="E359" s="86"/>
      <c r="F359" s="86"/>
      <c r="G359" s="247"/>
      <c r="H359" s="247"/>
    </row>
    <row r="360" spans="1:8" s="263" customFormat="1">
      <c r="A360" s="232"/>
      <c r="B360" s="522"/>
      <c r="C360" s="310"/>
      <c r="D360" s="341"/>
      <c r="E360" s="86"/>
      <c r="F360" s="86"/>
      <c r="G360" s="247"/>
      <c r="H360" s="247"/>
    </row>
    <row r="361" spans="1:8" s="263" customFormat="1">
      <c r="A361" s="232"/>
      <c r="B361" s="522"/>
      <c r="C361" s="310"/>
      <c r="D361" s="341"/>
      <c r="E361" s="86"/>
      <c r="F361" s="86"/>
      <c r="G361" s="247"/>
      <c r="H361" s="247"/>
    </row>
    <row r="362" spans="1:8" s="263" customFormat="1">
      <c r="A362" s="232"/>
      <c r="B362" s="522"/>
      <c r="C362" s="310"/>
      <c r="D362" s="341"/>
      <c r="E362" s="86"/>
      <c r="F362" s="86"/>
      <c r="G362" s="247"/>
      <c r="H362" s="247"/>
    </row>
    <row r="363" spans="1:8" s="263" customFormat="1">
      <c r="A363" s="232"/>
      <c r="B363" s="522"/>
      <c r="C363" s="310"/>
      <c r="D363" s="341"/>
      <c r="E363" s="86"/>
      <c r="F363" s="86"/>
      <c r="G363" s="247"/>
      <c r="H363" s="247"/>
    </row>
    <row r="364" spans="1:8" s="263" customFormat="1">
      <c r="A364" s="232"/>
      <c r="B364" s="522"/>
      <c r="C364" s="310"/>
      <c r="D364" s="341"/>
      <c r="E364" s="86"/>
      <c r="F364" s="86"/>
      <c r="G364" s="247"/>
      <c r="H364" s="247"/>
    </row>
    <row r="365" spans="1:8" s="263" customFormat="1">
      <c r="A365" s="232"/>
      <c r="B365" s="522"/>
      <c r="C365" s="310"/>
      <c r="D365" s="341"/>
      <c r="E365" s="86"/>
      <c r="F365" s="86"/>
      <c r="G365" s="247"/>
      <c r="H365" s="247"/>
    </row>
    <row r="366" spans="1:8" s="263" customFormat="1">
      <c r="A366" s="232"/>
      <c r="B366" s="522"/>
      <c r="C366" s="310"/>
      <c r="D366" s="341"/>
      <c r="E366" s="86"/>
      <c r="F366" s="86"/>
      <c r="G366" s="247"/>
      <c r="H366" s="247"/>
    </row>
    <row r="367" spans="1:8" s="193" customFormat="1">
      <c r="A367" s="232"/>
      <c r="B367" s="522"/>
      <c r="C367" s="310"/>
      <c r="D367" s="341"/>
      <c r="E367" s="86"/>
      <c r="F367" s="86"/>
      <c r="G367" s="247"/>
      <c r="H367" s="247"/>
    </row>
    <row r="368" spans="1:8" s="105" customFormat="1">
      <c r="A368" s="232"/>
      <c r="B368" s="522"/>
      <c r="C368" s="310"/>
      <c r="D368" s="341"/>
      <c r="E368" s="86"/>
      <c r="F368" s="86"/>
      <c r="G368" s="247"/>
      <c r="H368" s="247"/>
    </row>
    <row r="369" spans="1:8" s="193" customFormat="1">
      <c r="A369" s="232"/>
      <c r="B369" s="522"/>
      <c r="C369" s="310"/>
      <c r="D369" s="341"/>
      <c r="E369" s="86"/>
      <c r="F369" s="86"/>
      <c r="G369" s="247"/>
      <c r="H369" s="247"/>
    </row>
    <row r="370" spans="1:8" s="193" customFormat="1">
      <c r="A370" s="232"/>
      <c r="B370" s="522"/>
      <c r="C370" s="310"/>
      <c r="D370" s="341"/>
      <c r="E370" s="86"/>
      <c r="F370" s="86"/>
      <c r="G370" s="247"/>
      <c r="H370" s="247"/>
    </row>
    <row r="371" spans="1:8" s="193" customFormat="1">
      <c r="A371" s="232"/>
      <c r="B371" s="522"/>
      <c r="C371" s="310"/>
      <c r="D371" s="341"/>
      <c r="E371" s="86"/>
      <c r="F371" s="86"/>
      <c r="G371" s="247"/>
      <c r="H371" s="247"/>
    </row>
    <row r="372" spans="1:8" s="193" customFormat="1">
      <c r="A372" s="232"/>
      <c r="B372" s="522"/>
      <c r="C372" s="310"/>
      <c r="D372" s="341"/>
      <c r="E372" s="86"/>
      <c r="F372" s="86"/>
      <c r="G372" s="247"/>
      <c r="H372" s="247"/>
    </row>
    <row r="373" spans="1:8" s="263" customFormat="1">
      <c r="A373" s="232"/>
      <c r="B373" s="522"/>
      <c r="C373" s="310"/>
      <c r="D373" s="341"/>
      <c r="E373" s="86"/>
      <c r="F373" s="86"/>
      <c r="G373" s="247"/>
      <c r="H373" s="247"/>
    </row>
    <row r="374" spans="1:8" s="263" customFormat="1">
      <c r="A374" s="232"/>
      <c r="B374" s="522"/>
      <c r="C374" s="310"/>
      <c r="D374" s="341"/>
      <c r="E374" s="86"/>
      <c r="F374" s="86"/>
      <c r="G374" s="247"/>
      <c r="H374" s="247"/>
    </row>
    <row r="375" spans="1:8" s="263" customFormat="1">
      <c r="A375" s="232"/>
      <c r="B375" s="522"/>
      <c r="C375" s="310"/>
      <c r="D375" s="341"/>
      <c r="E375" s="86"/>
      <c r="F375" s="86"/>
      <c r="G375" s="247"/>
      <c r="H375" s="247"/>
    </row>
    <row r="376" spans="1:8" s="263" customFormat="1">
      <c r="A376" s="232"/>
      <c r="B376" s="522"/>
      <c r="C376" s="310"/>
      <c r="D376" s="341"/>
      <c r="E376" s="86"/>
      <c r="F376" s="86"/>
      <c r="G376" s="247"/>
      <c r="H376" s="247"/>
    </row>
    <row r="377" spans="1:8" s="263" customFormat="1">
      <c r="A377" s="232"/>
      <c r="B377" s="522"/>
      <c r="C377" s="310"/>
      <c r="D377" s="341"/>
      <c r="E377" s="86"/>
      <c r="F377" s="86"/>
      <c r="G377" s="247"/>
      <c r="H377" s="247"/>
    </row>
    <row r="378" spans="1:8" s="193" customFormat="1">
      <c r="A378" s="232"/>
      <c r="B378" s="522"/>
      <c r="C378" s="310"/>
      <c r="D378" s="341"/>
      <c r="E378" s="86"/>
      <c r="F378" s="86"/>
      <c r="G378" s="247"/>
      <c r="H378" s="247"/>
    </row>
    <row r="379" spans="1:8" s="193" customFormat="1">
      <c r="A379" s="232"/>
      <c r="B379" s="522"/>
      <c r="C379" s="310"/>
      <c r="D379" s="341"/>
      <c r="E379" s="86"/>
      <c r="F379" s="86"/>
      <c r="G379" s="247"/>
      <c r="H379" s="247"/>
    </row>
    <row r="380" spans="1:8" s="193" customFormat="1">
      <c r="A380" s="232"/>
      <c r="B380" s="522"/>
      <c r="C380" s="310"/>
      <c r="D380" s="341"/>
      <c r="E380" s="86"/>
      <c r="F380" s="86"/>
      <c r="G380" s="247"/>
      <c r="H380" s="247"/>
    </row>
    <row r="381" spans="1:8" s="193" customFormat="1">
      <c r="A381" s="232"/>
      <c r="B381" s="522"/>
      <c r="C381" s="310"/>
      <c r="D381" s="341"/>
      <c r="E381" s="86"/>
      <c r="F381" s="86"/>
      <c r="G381" s="247"/>
      <c r="H381" s="247"/>
    </row>
    <row r="382" spans="1:8" s="193" customFormat="1">
      <c r="A382" s="232"/>
      <c r="B382" s="522"/>
      <c r="C382" s="310"/>
      <c r="D382" s="341"/>
      <c r="E382" s="86"/>
      <c r="F382" s="86"/>
      <c r="G382" s="247"/>
      <c r="H382" s="247"/>
    </row>
    <row r="383" spans="1:8" s="105" customFormat="1">
      <c r="A383" s="232"/>
      <c r="B383" s="522"/>
      <c r="C383" s="310"/>
      <c r="D383" s="341"/>
      <c r="E383" s="86"/>
      <c r="F383" s="86"/>
      <c r="G383" s="247"/>
      <c r="H383" s="247"/>
    </row>
    <row r="384" spans="1:8" s="105" customFormat="1">
      <c r="A384" s="232"/>
      <c r="B384" s="522"/>
      <c r="C384" s="310"/>
      <c r="D384" s="341"/>
      <c r="E384" s="86"/>
      <c r="F384" s="86"/>
      <c r="G384" s="247"/>
      <c r="H384" s="247"/>
    </row>
    <row r="385" spans="1:8" s="193" customFormat="1">
      <c r="A385" s="232"/>
      <c r="B385" s="522"/>
      <c r="C385" s="310"/>
      <c r="D385" s="341"/>
      <c r="E385" s="86"/>
      <c r="F385" s="86"/>
      <c r="G385" s="247"/>
      <c r="H385" s="247"/>
    </row>
    <row r="386" spans="1:8" s="193" customFormat="1">
      <c r="A386" s="232"/>
      <c r="B386" s="522"/>
      <c r="C386" s="310"/>
      <c r="D386" s="341"/>
      <c r="E386" s="86"/>
      <c r="F386" s="86"/>
      <c r="G386" s="247"/>
      <c r="H386" s="247"/>
    </row>
    <row r="387" spans="1:8" s="193" customFormat="1">
      <c r="A387" s="232"/>
      <c r="B387" s="522"/>
      <c r="C387" s="310"/>
      <c r="D387" s="341"/>
      <c r="E387" s="86"/>
      <c r="F387" s="86"/>
      <c r="G387" s="247"/>
      <c r="H387" s="247"/>
    </row>
    <row r="388" spans="1:8" s="193" customFormat="1">
      <c r="A388" s="232"/>
      <c r="B388" s="522"/>
      <c r="C388" s="310"/>
      <c r="D388" s="341"/>
      <c r="E388" s="86"/>
      <c r="F388" s="86"/>
      <c r="G388" s="247"/>
      <c r="H388" s="247"/>
    </row>
    <row r="389" spans="1:8" s="105" customFormat="1">
      <c r="A389" s="232"/>
      <c r="B389" s="522"/>
      <c r="C389" s="310"/>
      <c r="D389" s="341"/>
      <c r="E389" s="86"/>
      <c r="F389" s="86"/>
      <c r="G389" s="247"/>
      <c r="H389" s="247"/>
    </row>
    <row r="390" spans="1:8" s="193" customFormat="1">
      <c r="A390" s="232"/>
      <c r="B390" s="522"/>
      <c r="C390" s="310"/>
      <c r="D390" s="341"/>
      <c r="E390" s="86"/>
      <c r="F390" s="86"/>
      <c r="G390" s="247"/>
      <c r="H390" s="247"/>
    </row>
    <row r="391" spans="1:8" s="105" customFormat="1">
      <c r="A391" s="232"/>
      <c r="B391" s="522"/>
      <c r="C391" s="310"/>
      <c r="D391" s="341"/>
      <c r="E391" s="86"/>
      <c r="F391" s="86"/>
      <c r="G391" s="247"/>
      <c r="H391" s="247"/>
    </row>
    <row r="392" spans="1:8" s="105" customFormat="1">
      <c r="A392" s="232"/>
      <c r="B392" s="522"/>
      <c r="C392" s="310"/>
      <c r="D392" s="341"/>
      <c r="E392" s="86"/>
      <c r="F392" s="86"/>
      <c r="G392" s="247"/>
      <c r="H392" s="247"/>
    </row>
    <row r="393" spans="1:8" s="193" customFormat="1">
      <c r="A393" s="232"/>
      <c r="B393" s="522"/>
      <c r="C393" s="310"/>
      <c r="D393" s="341"/>
      <c r="E393" s="86"/>
      <c r="F393" s="86"/>
      <c r="G393" s="247"/>
      <c r="H393" s="247"/>
    </row>
    <row r="394" spans="1:8" s="105" customFormat="1">
      <c r="A394" s="232"/>
      <c r="B394" s="522"/>
      <c r="C394" s="310"/>
      <c r="D394" s="341"/>
      <c r="E394" s="86"/>
      <c r="F394" s="86"/>
      <c r="G394" s="247"/>
      <c r="H394" s="247"/>
    </row>
    <row r="395" spans="1:8" s="193" customFormat="1">
      <c r="A395" s="232"/>
      <c r="B395" s="522"/>
      <c r="C395" s="310"/>
      <c r="D395" s="341"/>
      <c r="E395" s="86"/>
      <c r="F395" s="86"/>
      <c r="G395" s="247"/>
      <c r="H395" s="247"/>
    </row>
    <row r="396" spans="1:8" s="193" customFormat="1">
      <c r="A396" s="232"/>
      <c r="B396" s="522"/>
      <c r="C396" s="310"/>
      <c r="D396" s="341"/>
      <c r="E396" s="86"/>
      <c r="F396" s="86"/>
      <c r="G396" s="247"/>
      <c r="H396" s="247"/>
    </row>
    <row r="397" spans="1:8" s="193" customFormat="1">
      <c r="A397" s="232"/>
      <c r="B397" s="522"/>
      <c r="C397" s="310"/>
      <c r="D397" s="341"/>
      <c r="E397" s="86"/>
      <c r="F397" s="86"/>
      <c r="G397" s="247"/>
      <c r="H397" s="247"/>
    </row>
    <row r="398" spans="1:8" s="193" customFormat="1">
      <c r="A398" s="232"/>
      <c r="B398" s="522"/>
      <c r="C398" s="310"/>
      <c r="D398" s="341"/>
      <c r="E398" s="86"/>
      <c r="F398" s="86"/>
      <c r="G398" s="247"/>
      <c r="H398" s="247"/>
    </row>
    <row r="399" spans="1:8" s="105" customFormat="1">
      <c r="A399" s="232"/>
      <c r="B399" s="522"/>
      <c r="C399" s="310"/>
      <c r="D399" s="341"/>
      <c r="E399" s="86"/>
      <c r="F399" s="86"/>
      <c r="G399" s="247"/>
      <c r="H399" s="247"/>
    </row>
    <row r="400" spans="1:8" s="193" customFormat="1">
      <c r="A400" s="232"/>
      <c r="B400" s="522"/>
      <c r="C400" s="310"/>
      <c r="D400" s="341"/>
      <c r="E400" s="86"/>
      <c r="F400" s="86"/>
      <c r="G400" s="247"/>
      <c r="H400" s="247"/>
    </row>
    <row r="401" spans="1:8" s="193" customFormat="1">
      <c r="A401" s="232"/>
      <c r="B401" s="522"/>
      <c r="C401" s="310"/>
      <c r="D401" s="341"/>
      <c r="E401" s="86"/>
      <c r="F401" s="86"/>
      <c r="G401" s="247"/>
      <c r="H401" s="247"/>
    </row>
    <row r="402" spans="1:8" s="193" customFormat="1">
      <c r="A402" s="232"/>
      <c r="B402" s="522"/>
      <c r="C402" s="310"/>
      <c r="D402" s="341"/>
      <c r="E402" s="86"/>
      <c r="F402" s="86"/>
      <c r="G402" s="247"/>
      <c r="H402" s="247"/>
    </row>
    <row r="403" spans="1:8" s="193" customFormat="1">
      <c r="A403" s="232"/>
      <c r="B403" s="522"/>
      <c r="C403" s="310"/>
      <c r="D403" s="341"/>
      <c r="E403" s="86"/>
      <c r="F403" s="86"/>
      <c r="G403" s="247"/>
      <c r="H403" s="247"/>
    </row>
    <row r="404" spans="1:8" s="193" customFormat="1">
      <c r="A404" s="232"/>
      <c r="B404" s="522"/>
      <c r="C404" s="310"/>
      <c r="D404" s="341"/>
      <c r="E404" s="86"/>
      <c r="F404" s="86"/>
      <c r="G404" s="247"/>
      <c r="H404" s="247"/>
    </row>
    <row r="405" spans="1:8" s="193" customFormat="1">
      <c r="A405" s="232"/>
      <c r="B405" s="522"/>
      <c r="C405" s="310"/>
      <c r="D405" s="341"/>
      <c r="E405" s="86"/>
      <c r="F405" s="86"/>
      <c r="G405" s="247"/>
      <c r="H405" s="247"/>
    </row>
    <row r="406" spans="1:8" s="105" customFormat="1">
      <c r="A406" s="232"/>
      <c r="B406" s="522"/>
      <c r="C406" s="310"/>
      <c r="D406" s="341"/>
      <c r="E406" s="86"/>
      <c r="F406" s="86"/>
      <c r="G406" s="247"/>
      <c r="H406" s="247"/>
    </row>
    <row r="407" spans="1:8" s="193" customFormat="1">
      <c r="A407" s="232"/>
      <c r="B407" s="522"/>
      <c r="C407" s="310"/>
      <c r="D407" s="341"/>
      <c r="E407" s="86"/>
      <c r="F407" s="86"/>
      <c r="G407" s="247"/>
      <c r="H407" s="247"/>
    </row>
    <row r="408" spans="1:8" s="193" customFormat="1">
      <c r="A408" s="232"/>
      <c r="B408" s="522"/>
      <c r="C408" s="310"/>
      <c r="D408" s="341"/>
      <c r="E408" s="86"/>
      <c r="F408" s="86"/>
      <c r="G408" s="247"/>
      <c r="H408" s="247"/>
    </row>
    <row r="409" spans="1:8" s="193" customFormat="1">
      <c r="A409" s="232"/>
      <c r="B409" s="522"/>
      <c r="C409" s="310"/>
      <c r="D409" s="341"/>
      <c r="E409" s="86"/>
      <c r="F409" s="86"/>
      <c r="G409" s="247"/>
      <c r="H409" s="247"/>
    </row>
    <row r="410" spans="1:8" s="193" customFormat="1">
      <c r="A410" s="232"/>
      <c r="B410" s="522"/>
      <c r="C410" s="310"/>
      <c r="D410" s="341"/>
      <c r="E410" s="86"/>
      <c r="F410" s="86"/>
      <c r="G410" s="247"/>
      <c r="H410" s="247"/>
    </row>
    <row r="411" spans="1:8" s="193" customFormat="1">
      <c r="A411" s="232"/>
      <c r="B411" s="522"/>
      <c r="C411" s="310"/>
      <c r="D411" s="341"/>
      <c r="E411" s="86"/>
      <c r="F411" s="86"/>
      <c r="G411" s="247"/>
      <c r="H411" s="247"/>
    </row>
    <row r="412" spans="1:8" s="193" customFormat="1">
      <c r="A412" s="232"/>
      <c r="B412" s="522"/>
      <c r="C412" s="310"/>
      <c r="D412" s="341"/>
      <c r="E412" s="86"/>
      <c r="F412" s="86"/>
      <c r="G412" s="247"/>
      <c r="H412" s="247"/>
    </row>
    <row r="413" spans="1:8" s="193" customFormat="1">
      <c r="A413" s="232"/>
      <c r="B413" s="522"/>
      <c r="C413" s="310"/>
      <c r="D413" s="341"/>
      <c r="E413" s="86"/>
      <c r="F413" s="86"/>
      <c r="G413" s="247"/>
      <c r="H413" s="247"/>
    </row>
    <row r="414" spans="1:8" s="193" customFormat="1">
      <c r="A414" s="232"/>
      <c r="B414" s="522"/>
      <c r="C414" s="310"/>
      <c r="D414" s="341"/>
      <c r="E414" s="86"/>
      <c r="F414" s="86"/>
      <c r="G414" s="247"/>
      <c r="H414" s="247"/>
    </row>
    <row r="415" spans="1:8" s="193" customFormat="1">
      <c r="A415" s="232"/>
      <c r="B415" s="522"/>
      <c r="C415" s="310"/>
      <c r="D415" s="341"/>
      <c r="E415" s="86"/>
      <c r="F415" s="86"/>
      <c r="G415" s="247"/>
      <c r="H415" s="247"/>
    </row>
    <row r="416" spans="1:8" s="193" customFormat="1" ht="11.25" customHeight="1">
      <c r="A416" s="232"/>
      <c r="B416" s="522"/>
      <c r="C416" s="310"/>
      <c r="D416" s="341"/>
      <c r="E416" s="86"/>
      <c r="F416" s="86"/>
      <c r="G416" s="247"/>
      <c r="H416" s="247"/>
    </row>
    <row r="417" spans="1:8" s="263" customFormat="1">
      <c r="A417" s="232"/>
      <c r="B417" s="522"/>
      <c r="C417" s="310"/>
      <c r="D417" s="341"/>
      <c r="E417" s="86"/>
      <c r="F417" s="86"/>
      <c r="G417" s="247"/>
      <c r="H417" s="247"/>
    </row>
    <row r="418" spans="1:8" s="193" customFormat="1">
      <c r="A418" s="232"/>
      <c r="B418" s="522"/>
      <c r="C418" s="310"/>
      <c r="D418" s="341"/>
      <c r="E418" s="86"/>
      <c r="F418" s="86"/>
      <c r="G418" s="247"/>
      <c r="H418" s="247"/>
    </row>
    <row r="419" spans="1:8" s="193" customFormat="1">
      <c r="A419" s="232"/>
      <c r="B419" s="522"/>
      <c r="C419" s="310"/>
      <c r="D419" s="341"/>
      <c r="E419" s="86"/>
      <c r="F419" s="86"/>
      <c r="G419" s="247"/>
      <c r="H419" s="247"/>
    </row>
    <row r="420" spans="1:8" s="193" customFormat="1">
      <c r="A420" s="232"/>
      <c r="B420" s="522"/>
      <c r="C420" s="310"/>
      <c r="D420" s="341"/>
      <c r="E420" s="86"/>
      <c r="F420" s="86"/>
      <c r="G420" s="247"/>
      <c r="H420" s="247"/>
    </row>
    <row r="421" spans="1:8" s="193" customFormat="1">
      <c r="A421" s="232"/>
      <c r="B421" s="522"/>
      <c r="C421" s="310"/>
      <c r="D421" s="341"/>
      <c r="E421" s="86"/>
      <c r="F421" s="86"/>
      <c r="G421" s="247"/>
      <c r="H421" s="247"/>
    </row>
    <row r="422" spans="1:8" s="193" customFormat="1">
      <c r="A422" s="232"/>
      <c r="B422" s="522"/>
      <c r="C422" s="310"/>
      <c r="D422" s="341"/>
      <c r="E422" s="86"/>
      <c r="F422" s="86"/>
      <c r="G422" s="247"/>
      <c r="H422" s="247"/>
    </row>
    <row r="423" spans="1:8" s="193" customFormat="1">
      <c r="A423" s="232"/>
      <c r="B423" s="522"/>
      <c r="C423" s="310"/>
      <c r="D423" s="341"/>
      <c r="E423" s="86"/>
      <c r="F423" s="86"/>
      <c r="G423" s="247"/>
      <c r="H423" s="247"/>
    </row>
    <row r="424" spans="1:8" s="193" customFormat="1">
      <c r="A424" s="232"/>
      <c r="B424" s="522"/>
      <c r="C424" s="310"/>
      <c r="D424" s="341"/>
      <c r="E424" s="86"/>
      <c r="F424" s="86"/>
      <c r="G424" s="247"/>
      <c r="H424" s="247"/>
    </row>
    <row r="425" spans="1:8" s="193" customFormat="1">
      <c r="A425" s="232"/>
      <c r="B425" s="522"/>
      <c r="C425" s="310"/>
      <c r="D425" s="341"/>
      <c r="E425" s="86"/>
      <c r="F425" s="86"/>
      <c r="G425" s="247"/>
      <c r="H425" s="247"/>
    </row>
    <row r="426" spans="1:8" s="193" customFormat="1">
      <c r="A426" s="232"/>
      <c r="B426" s="522"/>
      <c r="C426" s="310"/>
      <c r="D426" s="341"/>
      <c r="E426" s="86"/>
      <c r="F426" s="86"/>
      <c r="G426" s="247"/>
      <c r="H426" s="247"/>
    </row>
    <row r="427" spans="1:8" s="193" customFormat="1" ht="27" customHeight="1">
      <c r="A427" s="232"/>
      <c r="B427" s="522"/>
      <c r="C427" s="310"/>
      <c r="D427" s="341"/>
      <c r="E427" s="86"/>
      <c r="F427" s="86"/>
      <c r="G427" s="247"/>
      <c r="H427" s="247"/>
    </row>
    <row r="428" spans="1:8" s="193" customFormat="1">
      <c r="A428" s="232"/>
      <c r="B428" s="522"/>
      <c r="C428" s="310"/>
      <c r="D428" s="341"/>
      <c r="E428" s="86"/>
      <c r="F428" s="86"/>
      <c r="G428" s="247"/>
      <c r="H428" s="247"/>
    </row>
    <row r="429" spans="1:8" s="193" customFormat="1">
      <c r="A429" s="232"/>
      <c r="B429" s="522"/>
      <c r="C429" s="310"/>
      <c r="D429" s="341"/>
      <c r="E429" s="86"/>
      <c r="F429" s="86"/>
      <c r="G429" s="247"/>
      <c r="H429" s="247"/>
    </row>
    <row r="430" spans="1:8" s="193" customFormat="1">
      <c r="A430" s="232"/>
      <c r="B430" s="522"/>
      <c r="C430" s="310"/>
      <c r="D430" s="341"/>
      <c r="E430" s="86"/>
      <c r="F430" s="86"/>
      <c r="G430" s="247"/>
      <c r="H430" s="247"/>
    </row>
    <row r="431" spans="1:8" s="193" customFormat="1">
      <c r="A431" s="232"/>
      <c r="B431" s="522"/>
      <c r="C431" s="310"/>
      <c r="D431" s="341"/>
      <c r="E431" s="86"/>
      <c r="F431" s="86"/>
      <c r="G431" s="247"/>
      <c r="H431" s="247"/>
    </row>
    <row r="432" spans="1:8" s="263" customFormat="1">
      <c r="A432" s="232"/>
      <c r="B432" s="522"/>
      <c r="C432" s="310"/>
      <c r="D432" s="341"/>
      <c r="E432" s="86"/>
      <c r="F432" s="86"/>
      <c r="G432" s="247"/>
      <c r="H432" s="247"/>
    </row>
    <row r="433" spans="1:8" s="263" customFormat="1">
      <c r="A433" s="232"/>
      <c r="B433" s="522"/>
      <c r="C433" s="310"/>
      <c r="D433" s="341"/>
      <c r="E433" s="86"/>
      <c r="F433" s="86"/>
      <c r="G433" s="247"/>
      <c r="H433" s="247"/>
    </row>
    <row r="434" spans="1:8" s="263" customFormat="1">
      <c r="A434" s="232"/>
      <c r="B434" s="522"/>
      <c r="C434" s="310"/>
      <c r="D434" s="341"/>
      <c r="E434" s="86"/>
      <c r="F434" s="86"/>
      <c r="G434" s="247"/>
      <c r="H434" s="247"/>
    </row>
    <row r="435" spans="1:8" s="263" customFormat="1">
      <c r="A435" s="232"/>
      <c r="B435" s="522"/>
      <c r="C435" s="310"/>
      <c r="D435" s="341"/>
      <c r="E435" s="86"/>
      <c r="F435" s="86"/>
      <c r="G435" s="247"/>
      <c r="H435" s="247"/>
    </row>
    <row r="436" spans="1:8" s="105" customFormat="1">
      <c r="A436" s="232"/>
      <c r="B436" s="522"/>
      <c r="C436" s="310"/>
      <c r="D436" s="341"/>
      <c r="E436" s="86"/>
      <c r="F436" s="86"/>
      <c r="G436" s="247"/>
      <c r="H436" s="247"/>
    </row>
    <row r="437" spans="1:8" s="193" customFormat="1">
      <c r="A437" s="232"/>
      <c r="B437" s="522"/>
      <c r="C437" s="310"/>
      <c r="D437" s="341"/>
      <c r="E437" s="86"/>
      <c r="F437" s="86"/>
      <c r="G437" s="247"/>
      <c r="H437" s="247"/>
    </row>
    <row r="438" spans="1:8" s="193" customFormat="1">
      <c r="A438" s="232"/>
      <c r="B438" s="522"/>
      <c r="C438" s="310"/>
      <c r="D438" s="341"/>
      <c r="E438" s="86"/>
      <c r="F438" s="86"/>
      <c r="G438" s="247"/>
      <c r="H438" s="247"/>
    </row>
    <row r="439" spans="1:8" s="193" customFormat="1">
      <c r="A439" s="232"/>
      <c r="B439" s="522"/>
      <c r="C439" s="310"/>
      <c r="D439" s="341"/>
      <c r="E439" s="86"/>
      <c r="F439" s="86"/>
      <c r="G439" s="247"/>
      <c r="H439" s="247"/>
    </row>
    <row r="440" spans="1:8" s="193" customFormat="1">
      <c r="A440" s="232"/>
      <c r="B440" s="522"/>
      <c r="C440" s="310"/>
      <c r="D440" s="341"/>
      <c r="E440" s="86"/>
      <c r="F440" s="86"/>
      <c r="G440" s="247"/>
      <c r="H440" s="247"/>
    </row>
    <row r="441" spans="1:8" s="193" customFormat="1">
      <c r="A441" s="232"/>
      <c r="B441" s="522"/>
      <c r="C441" s="310"/>
      <c r="D441" s="341"/>
      <c r="E441" s="86"/>
      <c r="F441" s="86"/>
      <c r="G441" s="247"/>
      <c r="H441" s="247"/>
    </row>
    <row r="442" spans="1:8" s="193" customFormat="1">
      <c r="A442" s="232"/>
      <c r="B442" s="522"/>
      <c r="C442" s="310"/>
      <c r="D442" s="341"/>
      <c r="E442" s="86"/>
      <c r="F442" s="86"/>
      <c r="G442" s="247"/>
      <c r="H442" s="247"/>
    </row>
    <row r="443" spans="1:8" s="193" customFormat="1">
      <c r="A443" s="232"/>
      <c r="B443" s="522"/>
      <c r="C443" s="310"/>
      <c r="D443" s="341"/>
      <c r="E443" s="86"/>
      <c r="F443" s="86"/>
      <c r="G443" s="247"/>
      <c r="H443" s="247"/>
    </row>
    <row r="444" spans="1:8" s="193" customFormat="1">
      <c r="A444" s="232"/>
      <c r="B444" s="522"/>
      <c r="C444" s="310"/>
      <c r="D444" s="341"/>
      <c r="E444" s="86"/>
      <c r="F444" s="86"/>
      <c r="G444" s="247"/>
      <c r="H444" s="247"/>
    </row>
    <row r="445" spans="1:8" s="193" customFormat="1">
      <c r="A445" s="232"/>
      <c r="B445" s="522"/>
      <c r="C445" s="310"/>
      <c r="D445" s="341"/>
      <c r="E445" s="86"/>
      <c r="F445" s="86"/>
      <c r="G445" s="247"/>
      <c r="H445" s="247"/>
    </row>
    <row r="446" spans="1:8" s="263" customFormat="1" ht="10.5" customHeight="1">
      <c r="A446" s="232"/>
      <c r="B446" s="522"/>
      <c r="C446" s="310"/>
      <c r="D446" s="341"/>
      <c r="E446" s="86"/>
      <c r="F446" s="86"/>
      <c r="G446" s="247"/>
      <c r="H446" s="247"/>
    </row>
    <row r="447" spans="1:8" s="193" customFormat="1" ht="28.5" customHeight="1">
      <c r="A447" s="232"/>
      <c r="B447" s="522"/>
      <c r="C447" s="310"/>
      <c r="D447" s="341"/>
      <c r="E447" s="86"/>
      <c r="F447" s="86"/>
      <c r="G447" s="247"/>
      <c r="H447" s="247"/>
    </row>
    <row r="448" spans="1:8" s="193" customFormat="1">
      <c r="A448" s="232"/>
      <c r="B448" s="522"/>
      <c r="C448" s="310"/>
      <c r="D448" s="341"/>
      <c r="E448" s="86"/>
      <c r="F448" s="86"/>
      <c r="G448" s="247"/>
      <c r="H448" s="247"/>
    </row>
    <row r="449" spans="1:8" s="263" customFormat="1">
      <c r="A449" s="232"/>
      <c r="B449" s="522"/>
      <c r="C449" s="310"/>
      <c r="D449" s="341"/>
      <c r="E449" s="86"/>
      <c r="F449" s="86"/>
      <c r="G449" s="247"/>
      <c r="H449" s="247"/>
    </row>
    <row r="450" spans="1:8" s="263" customFormat="1">
      <c r="A450" s="232"/>
      <c r="B450" s="522"/>
      <c r="C450" s="310"/>
      <c r="D450" s="341"/>
      <c r="E450" s="86"/>
      <c r="F450" s="86"/>
      <c r="G450" s="247"/>
      <c r="H450" s="247"/>
    </row>
    <row r="451" spans="1:8" s="263" customFormat="1">
      <c r="A451" s="232"/>
      <c r="B451" s="522"/>
      <c r="C451" s="310"/>
      <c r="D451" s="341"/>
      <c r="E451" s="86"/>
      <c r="F451" s="86"/>
      <c r="G451" s="247"/>
      <c r="H451" s="247"/>
    </row>
    <row r="452" spans="1:8" s="193" customFormat="1">
      <c r="A452" s="232"/>
      <c r="B452" s="522"/>
      <c r="C452" s="310"/>
      <c r="D452" s="341"/>
      <c r="E452" s="86"/>
      <c r="F452" s="86"/>
      <c r="G452" s="247"/>
      <c r="H452" s="247"/>
    </row>
    <row r="453" spans="1:8" s="193" customFormat="1">
      <c r="A453" s="232"/>
      <c r="B453" s="522"/>
      <c r="C453" s="310"/>
      <c r="D453" s="341"/>
      <c r="E453" s="86"/>
      <c r="F453" s="86"/>
      <c r="G453" s="247"/>
      <c r="H453" s="247"/>
    </row>
    <row r="454" spans="1:8" s="193" customFormat="1">
      <c r="A454" s="232"/>
      <c r="B454" s="522"/>
      <c r="C454" s="310"/>
      <c r="D454" s="341"/>
      <c r="E454" s="86"/>
      <c r="F454" s="86"/>
      <c r="G454" s="247"/>
      <c r="H454" s="247"/>
    </row>
    <row r="455" spans="1:8" s="193" customFormat="1">
      <c r="A455" s="232"/>
      <c r="B455" s="522"/>
      <c r="C455" s="310"/>
      <c r="D455" s="341"/>
      <c r="E455" s="86"/>
      <c r="F455" s="86"/>
      <c r="G455" s="247"/>
      <c r="H455" s="247"/>
    </row>
    <row r="456" spans="1:8" s="263" customFormat="1">
      <c r="A456" s="232"/>
      <c r="B456" s="522"/>
      <c r="C456" s="310"/>
      <c r="D456" s="341"/>
      <c r="E456" s="86"/>
      <c r="F456" s="86"/>
      <c r="G456" s="247"/>
      <c r="H456" s="247"/>
    </row>
    <row r="457" spans="1:8" s="263" customFormat="1">
      <c r="A457" s="232"/>
      <c r="B457" s="522"/>
      <c r="C457" s="310"/>
      <c r="D457" s="341"/>
      <c r="E457" s="86"/>
      <c r="F457" s="86"/>
      <c r="G457" s="247"/>
      <c r="H457" s="247"/>
    </row>
    <row r="458" spans="1:8" s="105" customFormat="1">
      <c r="A458" s="232"/>
      <c r="B458" s="522"/>
      <c r="C458" s="310"/>
      <c r="D458" s="341"/>
      <c r="E458" s="86"/>
      <c r="F458" s="86"/>
      <c r="G458" s="247"/>
      <c r="H458" s="247"/>
    </row>
    <row r="459" spans="1:8" s="193" customFormat="1">
      <c r="A459" s="232"/>
      <c r="B459" s="522"/>
      <c r="C459" s="310"/>
      <c r="D459" s="341"/>
      <c r="E459" s="86"/>
      <c r="F459" s="86"/>
      <c r="G459" s="247"/>
      <c r="H459" s="247"/>
    </row>
    <row r="460" spans="1:8" s="193" customFormat="1">
      <c r="A460" s="232"/>
      <c r="B460" s="522"/>
      <c r="C460" s="310"/>
      <c r="D460" s="341"/>
      <c r="E460" s="86"/>
      <c r="F460" s="86"/>
      <c r="G460" s="247"/>
      <c r="H460" s="247"/>
    </row>
    <row r="461" spans="1:8" s="105" customFormat="1">
      <c r="A461" s="232"/>
      <c r="B461" s="522"/>
      <c r="C461" s="310"/>
      <c r="D461" s="341"/>
      <c r="E461" s="86"/>
      <c r="F461" s="86"/>
      <c r="G461" s="247"/>
      <c r="H461" s="247"/>
    </row>
    <row r="462" spans="1:8" s="263" customFormat="1">
      <c r="A462" s="232"/>
      <c r="B462" s="522"/>
      <c r="C462" s="310"/>
      <c r="D462" s="341"/>
      <c r="E462" s="86"/>
      <c r="F462" s="86"/>
      <c r="G462" s="247"/>
      <c r="H462" s="247"/>
    </row>
    <row r="463" spans="1:8" s="263" customFormat="1">
      <c r="A463" s="232"/>
      <c r="B463" s="522"/>
      <c r="C463" s="310"/>
      <c r="D463" s="341"/>
      <c r="E463" s="86"/>
      <c r="F463" s="86"/>
      <c r="G463" s="247"/>
      <c r="H463" s="247"/>
    </row>
    <row r="464" spans="1:8" s="263" customFormat="1">
      <c r="A464" s="232"/>
      <c r="B464" s="522"/>
      <c r="C464" s="310"/>
      <c r="D464" s="341"/>
      <c r="E464" s="86"/>
      <c r="F464" s="86"/>
      <c r="G464" s="247"/>
      <c r="H464" s="247"/>
    </row>
    <row r="465" spans="1:8" s="263" customFormat="1">
      <c r="A465" s="232"/>
      <c r="B465" s="522"/>
      <c r="C465" s="310"/>
      <c r="D465" s="341"/>
      <c r="E465" s="86"/>
      <c r="F465" s="86"/>
      <c r="G465" s="247"/>
      <c r="H465" s="247"/>
    </row>
    <row r="466" spans="1:8" s="263" customFormat="1">
      <c r="A466" s="232"/>
      <c r="B466" s="522"/>
      <c r="C466" s="310"/>
      <c r="D466" s="341"/>
      <c r="E466" s="86"/>
      <c r="F466" s="86"/>
      <c r="G466" s="247"/>
      <c r="H466" s="247"/>
    </row>
    <row r="467" spans="1:8" s="263" customFormat="1">
      <c r="A467" s="232"/>
      <c r="B467" s="522"/>
      <c r="C467" s="310"/>
      <c r="D467" s="341"/>
      <c r="E467" s="86"/>
      <c r="F467" s="86"/>
      <c r="G467" s="247"/>
      <c r="H467" s="247"/>
    </row>
    <row r="468" spans="1:8" s="263" customFormat="1">
      <c r="A468" s="232"/>
      <c r="B468" s="522"/>
      <c r="C468" s="310"/>
      <c r="D468" s="341"/>
      <c r="E468" s="86"/>
      <c r="F468" s="86"/>
      <c r="G468" s="247"/>
      <c r="H468" s="247"/>
    </row>
    <row r="469" spans="1:8" s="263" customFormat="1">
      <c r="A469" s="232"/>
      <c r="B469" s="522"/>
      <c r="C469" s="310"/>
      <c r="D469" s="341"/>
      <c r="E469" s="86"/>
      <c r="F469" s="86"/>
      <c r="G469" s="247"/>
      <c r="H469" s="247"/>
    </row>
    <row r="470" spans="1:8" s="263" customFormat="1">
      <c r="A470" s="232"/>
      <c r="B470" s="522"/>
      <c r="C470" s="310"/>
      <c r="D470" s="341"/>
      <c r="E470" s="86"/>
      <c r="F470" s="86"/>
      <c r="G470" s="247"/>
      <c r="H470" s="247"/>
    </row>
    <row r="471" spans="1:8" s="263" customFormat="1">
      <c r="A471" s="232"/>
      <c r="B471" s="522"/>
      <c r="C471" s="310"/>
      <c r="D471" s="341"/>
      <c r="E471" s="86"/>
      <c r="F471" s="86"/>
      <c r="G471" s="247"/>
      <c r="H471" s="247"/>
    </row>
    <row r="472" spans="1:8" s="263" customFormat="1">
      <c r="A472" s="232"/>
      <c r="B472" s="522"/>
      <c r="C472" s="310"/>
      <c r="D472" s="341"/>
      <c r="E472" s="86"/>
      <c r="F472" s="86"/>
      <c r="G472" s="247"/>
      <c r="H472" s="247"/>
    </row>
    <row r="473" spans="1:8" s="263" customFormat="1">
      <c r="A473" s="232"/>
      <c r="B473" s="522"/>
      <c r="C473" s="310"/>
      <c r="D473" s="341"/>
      <c r="E473" s="86"/>
      <c r="F473" s="86"/>
      <c r="G473" s="247"/>
      <c r="H473" s="247"/>
    </row>
    <row r="474" spans="1:8" s="263" customFormat="1">
      <c r="A474" s="232"/>
      <c r="B474" s="522"/>
      <c r="C474" s="310"/>
      <c r="D474" s="341"/>
      <c r="E474" s="86"/>
      <c r="F474" s="86"/>
      <c r="G474" s="247"/>
      <c r="H474" s="247"/>
    </row>
    <row r="475" spans="1:8" s="263" customFormat="1">
      <c r="A475" s="232"/>
      <c r="B475" s="522"/>
      <c r="C475" s="310"/>
      <c r="D475" s="341"/>
      <c r="E475" s="86"/>
      <c r="F475" s="86"/>
      <c r="G475" s="247"/>
      <c r="H475" s="247"/>
    </row>
    <row r="476" spans="1:8" s="263" customFormat="1">
      <c r="A476" s="232"/>
      <c r="B476" s="522"/>
      <c r="C476" s="310"/>
      <c r="D476" s="341"/>
      <c r="E476" s="86"/>
      <c r="F476" s="86"/>
      <c r="G476" s="247"/>
      <c r="H476" s="247"/>
    </row>
    <row r="477" spans="1:8" s="263" customFormat="1">
      <c r="A477" s="232"/>
      <c r="B477" s="522"/>
      <c r="C477" s="310"/>
      <c r="D477" s="341"/>
      <c r="E477" s="86"/>
      <c r="F477" s="86"/>
      <c r="G477" s="247"/>
      <c r="H477" s="247"/>
    </row>
    <row r="478" spans="1:8" s="263" customFormat="1">
      <c r="A478" s="232"/>
      <c r="B478" s="522"/>
      <c r="C478" s="310"/>
      <c r="D478" s="341"/>
      <c r="E478" s="86"/>
      <c r="F478" s="86"/>
      <c r="G478" s="247"/>
      <c r="H478" s="247"/>
    </row>
    <row r="479" spans="1:8" s="277" customFormat="1">
      <c r="A479" s="232"/>
      <c r="B479" s="522"/>
      <c r="C479" s="310"/>
      <c r="D479" s="341"/>
      <c r="E479" s="86"/>
      <c r="F479" s="86"/>
      <c r="G479" s="247"/>
      <c r="H479" s="247"/>
    </row>
    <row r="480" spans="1:8" s="277" customFormat="1">
      <c r="A480" s="232"/>
      <c r="B480" s="522"/>
      <c r="C480" s="310"/>
      <c r="D480" s="341"/>
      <c r="E480" s="86"/>
      <c r="F480" s="86"/>
      <c r="G480" s="247"/>
      <c r="H480" s="247"/>
    </row>
    <row r="481" spans="1:8" s="277" customFormat="1" ht="39.75" customHeight="1">
      <c r="A481" s="232"/>
      <c r="B481" s="522"/>
      <c r="C481" s="310"/>
      <c r="D481" s="341"/>
      <c r="E481" s="86"/>
      <c r="F481" s="86"/>
      <c r="G481" s="247"/>
      <c r="H481" s="247"/>
    </row>
    <row r="482" spans="1:8" s="277" customFormat="1">
      <c r="A482" s="232"/>
      <c r="B482" s="522"/>
      <c r="C482" s="310"/>
      <c r="D482" s="341"/>
      <c r="E482" s="86"/>
      <c r="F482" s="86"/>
      <c r="G482" s="247"/>
      <c r="H482" s="247"/>
    </row>
    <row r="483" spans="1:8" s="263" customFormat="1">
      <c r="A483" s="232"/>
      <c r="B483" s="522"/>
      <c r="C483" s="310"/>
      <c r="D483" s="341"/>
      <c r="E483" s="86"/>
      <c r="F483" s="86"/>
      <c r="G483" s="247"/>
      <c r="H483" s="247"/>
    </row>
    <row r="484" spans="1:8" s="263" customFormat="1">
      <c r="A484" s="232"/>
      <c r="B484" s="522"/>
      <c r="C484" s="310"/>
      <c r="D484" s="341"/>
      <c r="E484" s="86"/>
      <c r="F484" s="86"/>
      <c r="G484" s="247"/>
      <c r="H484" s="247"/>
    </row>
    <row r="485" spans="1:8" s="263" customFormat="1">
      <c r="A485" s="232"/>
      <c r="B485" s="522"/>
      <c r="C485" s="310"/>
      <c r="D485" s="341"/>
      <c r="E485" s="86"/>
      <c r="F485" s="86"/>
      <c r="G485" s="247"/>
      <c r="H485" s="247"/>
    </row>
    <row r="486" spans="1:8" s="263" customFormat="1">
      <c r="A486" s="232"/>
      <c r="B486" s="522"/>
      <c r="C486" s="310"/>
      <c r="D486" s="341"/>
      <c r="E486" s="86"/>
      <c r="F486" s="86"/>
      <c r="G486" s="247"/>
      <c r="H486" s="247"/>
    </row>
    <row r="487" spans="1:8" s="263" customFormat="1">
      <c r="A487" s="232"/>
      <c r="B487" s="522"/>
      <c r="C487" s="310"/>
      <c r="D487" s="341"/>
      <c r="E487" s="86"/>
      <c r="F487" s="86"/>
      <c r="G487" s="247"/>
      <c r="H487" s="247"/>
    </row>
    <row r="488" spans="1:8" s="263" customFormat="1">
      <c r="A488" s="232"/>
      <c r="B488" s="522"/>
      <c r="C488" s="310"/>
      <c r="D488" s="341"/>
      <c r="E488" s="86"/>
      <c r="F488" s="86"/>
      <c r="G488" s="247"/>
      <c r="H488" s="247"/>
    </row>
    <row r="489" spans="1:8" s="263" customFormat="1">
      <c r="A489" s="232"/>
      <c r="B489" s="522"/>
      <c r="C489" s="310"/>
      <c r="D489" s="341"/>
      <c r="E489" s="86"/>
      <c r="F489" s="86"/>
      <c r="G489" s="247"/>
      <c r="H489" s="247"/>
    </row>
    <row r="490" spans="1:8" s="263" customFormat="1">
      <c r="A490" s="232"/>
      <c r="B490" s="522"/>
      <c r="C490" s="310"/>
      <c r="D490" s="341"/>
      <c r="E490" s="86"/>
      <c r="F490" s="86"/>
      <c r="G490" s="247"/>
      <c r="H490" s="247"/>
    </row>
    <row r="491" spans="1:8" s="263" customFormat="1">
      <c r="A491" s="232"/>
      <c r="B491" s="522"/>
      <c r="C491" s="310"/>
      <c r="D491" s="341"/>
      <c r="E491" s="86"/>
      <c r="F491" s="86"/>
      <c r="G491" s="247"/>
      <c r="H491" s="247"/>
    </row>
    <row r="492" spans="1:8" s="263" customFormat="1">
      <c r="A492" s="232"/>
      <c r="B492" s="522"/>
      <c r="C492" s="310"/>
      <c r="D492" s="341"/>
      <c r="E492" s="86"/>
      <c r="F492" s="86"/>
      <c r="G492" s="247"/>
      <c r="H492" s="247"/>
    </row>
    <row r="493" spans="1:8" s="263" customFormat="1">
      <c r="A493" s="232"/>
      <c r="B493" s="522"/>
      <c r="C493" s="310"/>
      <c r="D493" s="341"/>
      <c r="E493" s="86"/>
      <c r="F493" s="86"/>
      <c r="G493" s="247"/>
      <c r="H493" s="247"/>
    </row>
    <row r="494" spans="1:8" s="263" customFormat="1">
      <c r="A494" s="232"/>
      <c r="B494" s="522"/>
      <c r="C494" s="310"/>
      <c r="D494" s="341"/>
      <c r="E494" s="86"/>
      <c r="F494" s="86"/>
      <c r="G494" s="247"/>
      <c r="H494" s="247"/>
    </row>
    <row r="495" spans="1:8" s="263" customFormat="1">
      <c r="A495" s="232"/>
      <c r="B495" s="522"/>
      <c r="C495" s="310"/>
      <c r="D495" s="341"/>
      <c r="E495" s="86"/>
      <c r="F495" s="86"/>
      <c r="G495" s="247"/>
      <c r="H495" s="247"/>
    </row>
  </sheetData>
  <phoneticPr fontId="55" type="noConversion"/>
  <pageMargins left="0.70866141732283472" right="0.70866141732283472" top="0.74803149606299213" bottom="0.74803149606299213" header="0.31496062992125984" footer="0.31496062992125984"/>
  <pageSetup paperSize="9" scale="99" firstPageNumber="24" orientation="portrait" useFirstPageNumber="1" r:id="rId1"/>
  <headerFooter>
    <oddHeader xml:space="preserve">&amp;C
     </oddHeader>
  </headerFooter>
  <rowBreaks count="2" manualBreakCount="2">
    <brk id="54" max="5" man="1"/>
    <brk id="102" max="5" man="1"/>
  </rowBreaks>
</worksheet>
</file>

<file path=xl/worksheets/sheet5.xml><?xml version="1.0" encoding="utf-8"?>
<worksheet xmlns="http://schemas.openxmlformats.org/spreadsheetml/2006/main" xmlns:r="http://schemas.openxmlformats.org/officeDocument/2006/relationships">
  <dimension ref="A1:I365"/>
  <sheetViews>
    <sheetView view="pageBreakPreview" topLeftCell="A112" zoomScaleNormal="100" workbookViewId="0">
      <selection activeCell="D18" sqref="D18"/>
    </sheetView>
  </sheetViews>
  <sheetFormatPr defaultRowHeight="12.75"/>
  <cols>
    <col min="1" max="1" width="4.42578125" style="383" customWidth="1"/>
    <col min="2" max="2" width="44" style="522" customWidth="1"/>
    <col min="3" max="3" width="9.140625" style="310"/>
    <col min="4" max="4" width="5.7109375" style="341" customWidth="1"/>
    <col min="5" max="5" width="11.28515625" style="86" customWidth="1"/>
    <col min="6" max="6" width="12.28515625" style="86" customWidth="1"/>
    <col min="7" max="7" width="17.28515625" style="247" customWidth="1"/>
    <col min="8" max="8" width="15.5703125" style="247" customWidth="1"/>
    <col min="9" max="9" width="13" style="86" customWidth="1"/>
    <col min="10" max="10" width="12.5703125" style="86" customWidth="1"/>
    <col min="11" max="16384" width="9.140625" style="86"/>
  </cols>
  <sheetData>
    <row r="1" spans="1:8" s="193" customFormat="1">
      <c r="A1" s="383"/>
      <c r="B1" s="260"/>
      <c r="C1" s="310"/>
      <c r="D1" s="341"/>
      <c r="E1" s="444"/>
      <c r="F1" s="444"/>
      <c r="G1" s="247"/>
      <c r="H1" s="247"/>
    </row>
    <row r="2" spans="1:8" s="193" customFormat="1" ht="15.75">
      <c r="A2" s="488"/>
      <c r="B2" s="207" t="s">
        <v>261</v>
      </c>
      <c r="C2" s="504"/>
      <c r="D2" s="505"/>
      <c r="E2" s="444"/>
      <c r="F2" s="444"/>
    </row>
    <row r="3" spans="1:8" s="193" customFormat="1">
      <c r="A3" s="489"/>
      <c r="B3" s="199"/>
      <c r="C3" s="27"/>
      <c r="D3" s="27"/>
      <c r="E3" s="444"/>
      <c r="F3" s="444"/>
    </row>
    <row r="4" spans="1:8" s="193" customFormat="1">
      <c r="A4" s="489">
        <v>1</v>
      </c>
      <c r="B4" s="384" t="s">
        <v>262</v>
      </c>
      <c r="C4" s="384"/>
      <c r="D4" s="384"/>
      <c r="E4" s="384"/>
      <c r="F4" s="31">
        <f>F120</f>
        <v>0</v>
      </c>
    </row>
    <row r="5" spans="1:8" s="193" customFormat="1">
      <c r="A5" s="489"/>
      <c r="B5" s="384"/>
      <c r="C5" s="384"/>
      <c r="D5" s="384"/>
      <c r="E5" s="384"/>
      <c r="F5" s="31"/>
    </row>
    <row r="6" spans="1:8" s="193" customFormat="1">
      <c r="A6" s="489">
        <v>2</v>
      </c>
      <c r="B6" s="384" t="s">
        <v>263</v>
      </c>
      <c r="C6" s="384"/>
      <c r="D6" s="384"/>
      <c r="E6" s="384"/>
      <c r="F6" s="31">
        <f>F140</f>
        <v>0</v>
      </c>
    </row>
    <row r="7" spans="1:8" s="193" customFormat="1">
      <c r="A7" s="489"/>
      <c r="B7" s="490"/>
      <c r="C7" s="27"/>
      <c r="D7" s="27"/>
      <c r="E7" s="444"/>
      <c r="F7" s="31"/>
    </row>
    <row r="8" spans="1:8" s="211" customFormat="1" ht="15.75">
      <c r="A8" s="206"/>
      <c r="B8" s="207" t="s">
        <v>264</v>
      </c>
      <c r="C8" s="208"/>
      <c r="D8" s="208"/>
      <c r="E8" s="209"/>
      <c r="F8" s="210">
        <f>SUM(F4:F7)</f>
        <v>0</v>
      </c>
    </row>
    <row r="9" spans="1:8" s="221" customFormat="1" ht="15.75">
      <c r="A9" s="335"/>
      <c r="B9" s="385"/>
      <c r="C9" s="336"/>
      <c r="D9" s="336"/>
      <c r="E9" s="386"/>
      <c r="F9" s="220"/>
    </row>
    <row r="10" spans="1:8" s="105" customFormat="1">
      <c r="A10" s="383" t="s">
        <v>1004</v>
      </c>
      <c r="B10" s="506" t="s">
        <v>20</v>
      </c>
      <c r="C10" s="337" t="s">
        <v>21</v>
      </c>
      <c r="D10" s="338" t="s">
        <v>22</v>
      </c>
      <c r="E10" s="507" t="s">
        <v>23</v>
      </c>
      <c r="F10" s="508" t="s">
        <v>24</v>
      </c>
      <c r="G10" s="247"/>
      <c r="H10" s="247"/>
    </row>
    <row r="11" spans="1:8" s="193" customFormat="1">
      <c r="A11" s="383"/>
      <c r="B11" s="509"/>
      <c r="C11" s="339"/>
      <c r="D11" s="340"/>
      <c r="E11" s="510" t="s">
        <v>25</v>
      </c>
      <c r="F11" s="511" t="s">
        <v>25</v>
      </c>
      <c r="G11" s="247"/>
      <c r="H11" s="247"/>
    </row>
    <row r="12" spans="1:8" s="193" customFormat="1">
      <c r="A12" s="383"/>
      <c r="B12" s="260"/>
      <c r="C12" s="310"/>
      <c r="D12" s="387"/>
      <c r="E12" s="444"/>
      <c r="F12" s="444"/>
      <c r="G12" s="247"/>
      <c r="H12" s="247"/>
    </row>
    <row r="13" spans="1:8" s="249" customFormat="1">
      <c r="A13" s="383"/>
      <c r="B13" s="342" t="s">
        <v>265</v>
      </c>
      <c r="C13" s="310"/>
      <c r="D13" s="341"/>
      <c r="E13" s="343"/>
      <c r="F13" s="343"/>
      <c r="G13" s="247"/>
      <c r="H13" s="247"/>
    </row>
    <row r="14" spans="1:8" s="239" customFormat="1">
      <c r="A14" s="388"/>
      <c r="B14" s="308"/>
      <c r="C14" s="345"/>
      <c r="D14" s="345"/>
      <c r="E14" s="346"/>
      <c r="F14" s="346"/>
    </row>
    <row r="15" spans="1:8" s="193" customFormat="1" ht="24">
      <c r="A15" s="383">
        <v>1</v>
      </c>
      <c r="B15" s="389" t="s">
        <v>266</v>
      </c>
      <c r="C15" s="390"/>
      <c r="D15" s="310"/>
      <c r="E15" s="247"/>
      <c r="F15" s="247"/>
      <c r="G15" s="247"/>
      <c r="H15" s="311"/>
    </row>
    <row r="16" spans="1:8" s="193" customFormat="1">
      <c r="A16" s="388"/>
      <c r="B16" s="391" t="s">
        <v>267</v>
      </c>
      <c r="C16" s="392"/>
      <c r="D16" s="310"/>
      <c r="E16" s="247"/>
      <c r="F16" s="247"/>
      <c r="G16" s="247"/>
      <c r="H16" s="311"/>
    </row>
    <row r="17" spans="1:8" s="193" customFormat="1">
      <c r="A17" s="388"/>
      <c r="B17" s="391" t="s">
        <v>268</v>
      </c>
      <c r="C17" s="392"/>
      <c r="D17" s="310"/>
      <c r="E17" s="247"/>
      <c r="F17" s="247"/>
      <c r="G17" s="247"/>
      <c r="H17" s="311"/>
    </row>
    <row r="18" spans="1:8" s="193" customFormat="1" ht="36">
      <c r="A18" s="388"/>
      <c r="B18" s="391" t="s">
        <v>269</v>
      </c>
      <c r="C18" s="392"/>
      <c r="D18" s="310"/>
      <c r="E18" s="247"/>
      <c r="F18" s="247"/>
      <c r="G18" s="247"/>
      <c r="H18" s="311"/>
    </row>
    <row r="19" spans="1:8" s="193" customFormat="1" ht="36">
      <c r="A19" s="388"/>
      <c r="B19" s="393" t="s">
        <v>270</v>
      </c>
      <c r="C19" s="394"/>
      <c r="D19" s="310"/>
      <c r="E19" s="247"/>
      <c r="F19" s="247"/>
      <c r="G19" s="247"/>
      <c r="H19" s="311"/>
    </row>
    <row r="20" spans="1:8" s="193" customFormat="1" ht="24">
      <c r="A20" s="388"/>
      <c r="B20" s="393" t="s">
        <v>271</v>
      </c>
      <c r="C20" s="394"/>
      <c r="D20" s="310"/>
      <c r="E20" s="247"/>
      <c r="F20" s="247"/>
      <c r="G20" s="247"/>
      <c r="H20" s="311"/>
    </row>
    <row r="21" spans="1:8" s="193" customFormat="1">
      <c r="A21" s="388"/>
      <c r="B21" s="393" t="s">
        <v>272</v>
      </c>
      <c r="C21" s="394"/>
      <c r="D21" s="310"/>
      <c r="E21" s="247"/>
      <c r="F21" s="247"/>
      <c r="G21" s="247"/>
      <c r="H21" s="311"/>
    </row>
    <row r="22" spans="1:8" s="193" customFormat="1">
      <c r="A22" s="388"/>
      <c r="B22" s="393" t="s">
        <v>273</v>
      </c>
      <c r="C22" s="394"/>
      <c r="D22" s="310"/>
      <c r="E22" s="247"/>
      <c r="F22" s="247"/>
      <c r="G22" s="247"/>
      <c r="H22" s="311"/>
    </row>
    <row r="23" spans="1:8" s="193" customFormat="1">
      <c r="A23" s="388"/>
      <c r="B23" s="393" t="s">
        <v>274</v>
      </c>
      <c r="C23" s="394"/>
      <c r="D23" s="310"/>
      <c r="E23" s="247"/>
      <c r="F23" s="247"/>
      <c r="G23" s="247"/>
      <c r="H23" s="311"/>
    </row>
    <row r="24" spans="1:8" s="193" customFormat="1">
      <c r="A24" s="388"/>
      <c r="B24" s="393" t="s">
        <v>275</v>
      </c>
      <c r="C24" s="394"/>
      <c r="D24" s="310"/>
      <c r="E24" s="247"/>
      <c r="F24" s="247"/>
      <c r="G24" s="247"/>
      <c r="H24" s="311"/>
    </row>
    <row r="25" spans="1:8" s="193" customFormat="1" ht="36">
      <c r="A25" s="388"/>
      <c r="B25" s="393" t="s">
        <v>276</v>
      </c>
      <c r="C25" s="394"/>
      <c r="D25" s="310"/>
      <c r="E25" s="247"/>
      <c r="F25" s="247"/>
      <c r="G25" s="247"/>
      <c r="H25" s="311"/>
    </row>
    <row r="26" spans="1:8" s="193" customFormat="1">
      <c r="A26" s="388"/>
      <c r="B26" s="393" t="s">
        <v>277</v>
      </c>
      <c r="C26" s="394"/>
      <c r="D26" s="310"/>
      <c r="E26" s="247"/>
      <c r="F26" s="247"/>
      <c r="G26" s="247"/>
      <c r="H26" s="311"/>
    </row>
    <row r="27" spans="1:8" s="193" customFormat="1">
      <c r="A27" s="388"/>
      <c r="B27" s="393" t="s">
        <v>278</v>
      </c>
      <c r="C27" s="394"/>
      <c r="D27" s="310"/>
      <c r="E27" s="247"/>
      <c r="F27" s="247"/>
      <c r="G27" s="247"/>
      <c r="H27" s="311"/>
    </row>
    <row r="28" spans="1:8" s="193" customFormat="1">
      <c r="A28" s="388"/>
      <c r="B28" s="393" t="s">
        <v>279</v>
      </c>
      <c r="C28" s="394"/>
      <c r="D28" s="310"/>
      <c r="E28" s="247"/>
      <c r="F28" s="247"/>
      <c r="G28" s="247"/>
      <c r="H28" s="311"/>
    </row>
    <row r="29" spans="1:8" s="193" customFormat="1" ht="24">
      <c r="A29" s="388"/>
      <c r="B29" s="393" t="s">
        <v>280</v>
      </c>
      <c r="C29" s="394"/>
      <c r="D29" s="310"/>
      <c r="E29" s="247"/>
      <c r="F29" s="247"/>
      <c r="G29" s="247"/>
      <c r="H29" s="311"/>
    </row>
    <row r="30" spans="1:8" s="193" customFormat="1">
      <c r="A30" s="388"/>
      <c r="B30" s="393"/>
      <c r="C30" s="394"/>
      <c r="D30" s="310"/>
      <c r="E30" s="247"/>
      <c r="F30" s="247"/>
      <c r="G30" s="247"/>
      <c r="H30" s="311"/>
    </row>
    <row r="31" spans="1:8" s="193" customFormat="1">
      <c r="A31" s="388"/>
      <c r="B31" s="393" t="s">
        <v>281</v>
      </c>
      <c r="C31" s="394"/>
      <c r="D31" s="310"/>
      <c r="E31" s="247"/>
      <c r="F31" s="247"/>
      <c r="G31" s="247"/>
      <c r="H31" s="311"/>
    </row>
    <row r="32" spans="1:8" s="193" customFormat="1">
      <c r="A32" s="388"/>
      <c r="B32" s="393"/>
      <c r="C32" s="394"/>
      <c r="D32" s="310"/>
      <c r="E32" s="247"/>
      <c r="F32" s="247"/>
      <c r="G32" s="247"/>
      <c r="H32" s="311"/>
    </row>
    <row r="33" spans="1:8" s="193" customFormat="1">
      <c r="A33" s="388"/>
      <c r="B33" s="393" t="s">
        <v>282</v>
      </c>
      <c r="C33" s="394"/>
      <c r="D33" s="310"/>
      <c r="E33" s="247"/>
      <c r="F33" s="247"/>
      <c r="G33" s="247"/>
      <c r="H33" s="311"/>
    </row>
    <row r="34" spans="1:8" s="193" customFormat="1" ht="14.25">
      <c r="A34" s="388"/>
      <c r="B34" s="395" t="s">
        <v>283</v>
      </c>
      <c r="C34" s="394"/>
      <c r="D34" s="310"/>
      <c r="E34" s="247"/>
      <c r="F34" s="247"/>
      <c r="G34" s="247"/>
      <c r="H34" s="311"/>
    </row>
    <row r="35" spans="1:8" s="193" customFormat="1" ht="13.5">
      <c r="A35" s="388"/>
      <c r="B35" s="395" t="s">
        <v>284</v>
      </c>
      <c r="C35" s="394"/>
      <c r="D35" s="310"/>
      <c r="E35" s="247"/>
      <c r="F35" s="247"/>
      <c r="G35" s="247"/>
      <c r="H35" s="311"/>
    </row>
    <row r="36" spans="1:8" s="193" customFormat="1">
      <c r="A36" s="388"/>
      <c r="B36" s="395" t="s">
        <v>285</v>
      </c>
      <c r="C36" s="394"/>
      <c r="D36" s="310"/>
      <c r="E36" s="247"/>
      <c r="F36" s="247"/>
      <c r="G36" s="247"/>
      <c r="H36" s="311"/>
    </row>
    <row r="37" spans="1:8" s="193" customFormat="1">
      <c r="A37" s="388"/>
      <c r="B37" s="395" t="s">
        <v>286</v>
      </c>
      <c r="C37" s="394"/>
      <c r="D37" s="310"/>
      <c r="E37" s="247"/>
      <c r="F37" s="247"/>
      <c r="G37" s="247"/>
      <c r="H37" s="311"/>
    </row>
    <row r="38" spans="1:8" s="193" customFormat="1">
      <c r="A38" s="388"/>
      <c r="B38" s="395" t="s">
        <v>287</v>
      </c>
      <c r="C38" s="394"/>
      <c r="D38" s="310"/>
      <c r="E38" s="247"/>
      <c r="F38" s="247"/>
      <c r="G38" s="247"/>
      <c r="H38" s="311"/>
    </row>
    <row r="39" spans="1:8" s="193" customFormat="1">
      <c r="A39" s="388"/>
      <c r="B39" s="395"/>
      <c r="C39" s="394"/>
      <c r="D39" s="310"/>
      <c r="E39" s="247"/>
      <c r="F39" s="247"/>
      <c r="G39" s="247"/>
      <c r="H39" s="311"/>
    </row>
    <row r="40" spans="1:8" s="193" customFormat="1">
      <c r="A40" s="388"/>
      <c r="B40" s="393" t="s">
        <v>288</v>
      </c>
      <c r="C40" s="394"/>
      <c r="D40" s="310"/>
      <c r="E40" s="247"/>
      <c r="F40" s="247"/>
      <c r="G40" s="247"/>
      <c r="H40" s="311"/>
    </row>
    <row r="41" spans="1:8" s="193" customFormat="1" ht="14.25">
      <c r="A41" s="388"/>
      <c r="B41" s="395" t="s">
        <v>289</v>
      </c>
      <c r="C41" s="394"/>
      <c r="D41" s="310"/>
      <c r="E41" s="247"/>
      <c r="F41" s="247"/>
      <c r="G41" s="247"/>
      <c r="H41" s="311"/>
    </row>
    <row r="42" spans="1:8" s="193" customFormat="1" ht="13.5">
      <c r="A42" s="388"/>
      <c r="B42" s="395" t="s">
        <v>284</v>
      </c>
      <c r="C42" s="394"/>
      <c r="D42" s="310"/>
      <c r="E42" s="247"/>
      <c r="F42" s="247"/>
      <c r="G42" s="247"/>
      <c r="H42" s="311"/>
    </row>
    <row r="43" spans="1:8" s="193" customFormat="1">
      <c r="A43" s="388"/>
      <c r="B43" s="395" t="s">
        <v>285</v>
      </c>
      <c r="C43" s="394"/>
      <c r="D43" s="310"/>
      <c r="E43" s="247"/>
      <c r="F43" s="247"/>
      <c r="G43" s="247"/>
      <c r="H43" s="311"/>
    </row>
    <row r="44" spans="1:8" s="193" customFormat="1">
      <c r="A44" s="388"/>
      <c r="B44" s="395" t="s">
        <v>286</v>
      </c>
      <c r="C44" s="394"/>
      <c r="D44" s="310"/>
      <c r="E44" s="247"/>
      <c r="F44" s="247"/>
      <c r="G44" s="247"/>
      <c r="H44" s="311"/>
    </row>
    <row r="45" spans="1:8" s="193" customFormat="1">
      <c r="A45" s="388"/>
      <c r="B45" s="395" t="s">
        <v>287</v>
      </c>
      <c r="C45" s="394"/>
      <c r="D45" s="310"/>
      <c r="E45" s="247"/>
      <c r="F45" s="247"/>
      <c r="G45" s="247"/>
      <c r="H45" s="311"/>
    </row>
    <row r="46" spans="1:8" s="193" customFormat="1">
      <c r="A46" s="388"/>
      <c r="B46" s="395"/>
      <c r="C46" s="394"/>
      <c r="D46" s="310"/>
      <c r="E46" s="247"/>
      <c r="F46" s="247"/>
      <c r="G46" s="247"/>
      <c r="H46" s="311"/>
    </row>
    <row r="47" spans="1:8" s="193" customFormat="1">
      <c r="A47" s="388"/>
      <c r="B47" s="393" t="s">
        <v>290</v>
      </c>
      <c r="C47" s="394"/>
      <c r="D47" s="310"/>
      <c r="E47" s="247"/>
      <c r="F47" s="247"/>
      <c r="G47" s="247"/>
      <c r="H47" s="311"/>
    </row>
    <row r="48" spans="1:8" s="193" customFormat="1" ht="13.5">
      <c r="A48" s="388"/>
      <c r="B48" s="395" t="s">
        <v>291</v>
      </c>
      <c r="C48" s="394"/>
      <c r="D48" s="310"/>
      <c r="E48" s="247"/>
      <c r="F48" s="247"/>
      <c r="G48" s="247"/>
      <c r="H48" s="311"/>
    </row>
    <row r="49" spans="1:8" s="193" customFormat="1" ht="14.25">
      <c r="A49" s="388"/>
      <c r="B49" s="395" t="s">
        <v>292</v>
      </c>
      <c r="C49" s="394"/>
      <c r="D49" s="310"/>
      <c r="E49" s="247"/>
      <c r="F49" s="247"/>
      <c r="G49" s="247"/>
      <c r="H49" s="311"/>
    </row>
    <row r="50" spans="1:8" s="193" customFormat="1">
      <c r="A50" s="388"/>
      <c r="B50" s="395"/>
      <c r="C50" s="394"/>
      <c r="D50" s="310"/>
      <c r="E50" s="247"/>
      <c r="F50" s="247"/>
      <c r="G50" s="247"/>
      <c r="H50" s="311"/>
    </row>
    <row r="51" spans="1:8" s="193" customFormat="1" ht="24">
      <c r="A51" s="388"/>
      <c r="B51" s="244" t="s">
        <v>293</v>
      </c>
      <c r="C51" s="394"/>
      <c r="D51" s="310"/>
      <c r="E51" s="247"/>
      <c r="F51" s="247"/>
      <c r="G51" s="247"/>
      <c r="H51" s="311"/>
    </row>
    <row r="52" spans="1:8" s="193" customFormat="1">
      <c r="A52" s="388"/>
      <c r="B52" s="244"/>
      <c r="C52" s="394"/>
      <c r="D52" s="310"/>
      <c r="E52" s="247"/>
      <c r="F52" s="247"/>
      <c r="G52" s="247"/>
      <c r="H52" s="311"/>
    </row>
    <row r="53" spans="1:8" s="193" customFormat="1">
      <c r="A53" s="388"/>
      <c r="B53" s="393"/>
      <c r="C53" s="394"/>
      <c r="D53" s="310"/>
      <c r="E53" s="247"/>
      <c r="F53" s="247"/>
      <c r="G53" s="247"/>
      <c r="H53" s="311"/>
    </row>
    <row r="54" spans="1:8" s="193" customFormat="1">
      <c r="A54" s="388"/>
      <c r="B54" s="393"/>
      <c r="C54" s="310" t="s">
        <v>507</v>
      </c>
      <c r="D54" s="310">
        <v>1</v>
      </c>
      <c r="E54" s="247"/>
      <c r="F54" s="247">
        <f>D54*E54</f>
        <v>0</v>
      </c>
      <c r="G54" s="247"/>
      <c r="H54" s="311"/>
    </row>
    <row r="55" spans="1:8" s="193" customFormat="1">
      <c r="A55" s="388"/>
      <c r="B55" s="396"/>
      <c r="C55" s="394"/>
      <c r="D55" s="310"/>
      <c r="E55" s="247"/>
      <c r="F55" s="247"/>
      <c r="G55" s="247"/>
      <c r="H55" s="311"/>
    </row>
    <row r="56" spans="1:8" s="193" customFormat="1">
      <c r="A56" s="383">
        <v>2</v>
      </c>
      <c r="B56" s="397" t="s">
        <v>294</v>
      </c>
      <c r="C56" s="310" t="s">
        <v>507</v>
      </c>
      <c r="D56" s="310">
        <v>1</v>
      </c>
      <c r="E56" s="247"/>
      <c r="F56" s="247" t="s">
        <v>295</v>
      </c>
      <c r="G56" s="247"/>
      <c r="H56" s="311"/>
    </row>
    <row r="57" spans="1:8" s="193" customFormat="1" ht="96">
      <c r="A57" s="388"/>
      <c r="B57" s="398" t="s">
        <v>296</v>
      </c>
      <c r="C57" s="394"/>
      <c r="D57" s="310"/>
      <c r="E57" s="247"/>
      <c r="F57" s="247"/>
      <c r="G57" s="247"/>
      <c r="H57" s="311"/>
    </row>
    <row r="58" spans="1:8" s="193" customFormat="1" ht="24">
      <c r="A58" s="388"/>
      <c r="B58" s="398" t="s">
        <v>297</v>
      </c>
      <c r="C58" s="394"/>
      <c r="D58" s="310"/>
      <c r="E58" s="247"/>
      <c r="F58" s="247"/>
      <c r="G58" s="247"/>
      <c r="H58" s="311"/>
    </row>
    <row r="59" spans="1:8" s="193" customFormat="1" ht="24">
      <c r="A59" s="388"/>
      <c r="B59" s="399" t="s">
        <v>298</v>
      </c>
      <c r="C59" s="394"/>
      <c r="D59" s="310"/>
      <c r="E59" s="247"/>
      <c r="F59" s="247"/>
      <c r="G59" s="247"/>
      <c r="H59" s="311"/>
    </row>
    <row r="60" spans="1:8" s="193" customFormat="1" ht="24">
      <c r="A60" s="388"/>
      <c r="B60" s="399" t="s">
        <v>299</v>
      </c>
      <c r="C60" s="394"/>
      <c r="D60" s="310"/>
      <c r="E60" s="247"/>
      <c r="F60" s="247"/>
      <c r="G60" s="247"/>
      <c r="H60" s="311"/>
    </row>
    <row r="61" spans="1:8" s="193" customFormat="1">
      <c r="A61" s="388"/>
      <c r="B61" s="399" t="s">
        <v>300</v>
      </c>
      <c r="C61" s="394"/>
      <c r="D61" s="310"/>
      <c r="E61" s="247"/>
      <c r="F61" s="247"/>
      <c r="G61" s="247"/>
      <c r="H61" s="311"/>
    </row>
    <row r="62" spans="1:8" s="193" customFormat="1" ht="24">
      <c r="A62" s="388"/>
      <c r="B62" s="399" t="s">
        <v>301</v>
      </c>
      <c r="C62" s="394"/>
      <c r="D62" s="310"/>
      <c r="E62" s="247"/>
      <c r="F62" s="247"/>
      <c r="G62" s="247"/>
      <c r="H62" s="311"/>
    </row>
    <row r="63" spans="1:8" s="193" customFormat="1">
      <c r="A63" s="388"/>
      <c r="B63" s="399" t="s">
        <v>302</v>
      </c>
      <c r="C63" s="394"/>
      <c r="D63" s="310"/>
      <c r="E63" s="247"/>
      <c r="F63" s="247"/>
      <c r="G63" s="247"/>
      <c r="H63" s="311"/>
    </row>
    <row r="64" spans="1:8" s="193" customFormat="1">
      <c r="A64" s="388"/>
      <c r="B64" s="399" t="s">
        <v>303</v>
      </c>
      <c r="C64" s="394"/>
      <c r="D64" s="310"/>
      <c r="E64" s="247"/>
      <c r="F64" s="247"/>
      <c r="G64" s="247"/>
      <c r="H64" s="311"/>
    </row>
    <row r="65" spans="1:8" s="193" customFormat="1">
      <c r="A65" s="388"/>
      <c r="B65" s="399"/>
      <c r="C65" s="394"/>
      <c r="D65" s="310"/>
      <c r="E65" s="247"/>
      <c r="F65" s="247"/>
      <c r="G65" s="247"/>
      <c r="H65" s="311"/>
    </row>
    <row r="66" spans="1:8" s="193" customFormat="1">
      <c r="A66" s="388"/>
      <c r="B66" s="400" t="s">
        <v>304</v>
      </c>
      <c r="C66" s="394"/>
      <c r="D66" s="310"/>
      <c r="E66" s="247"/>
      <c r="F66" s="247"/>
      <c r="G66" s="247"/>
      <c r="H66" s="311"/>
    </row>
    <row r="67" spans="1:8" s="193" customFormat="1">
      <c r="A67" s="388"/>
      <c r="B67" s="399" t="s">
        <v>305</v>
      </c>
      <c r="C67" s="394"/>
      <c r="D67" s="310"/>
      <c r="E67" s="247"/>
      <c r="F67" s="247"/>
      <c r="G67" s="247"/>
      <c r="H67" s="311"/>
    </row>
    <row r="68" spans="1:8" s="193" customFormat="1">
      <c r="A68" s="388"/>
      <c r="B68" s="399" t="s">
        <v>306</v>
      </c>
      <c r="C68" s="394"/>
      <c r="D68" s="310"/>
      <c r="E68" s="247"/>
      <c r="F68" s="247"/>
      <c r="G68" s="247"/>
      <c r="H68" s="311"/>
    </row>
    <row r="69" spans="1:8" s="193" customFormat="1">
      <c r="A69" s="388"/>
      <c r="B69" s="401" t="s">
        <v>307</v>
      </c>
      <c r="C69" s="394"/>
      <c r="D69" s="310"/>
      <c r="E69" s="247"/>
      <c r="F69" s="247"/>
      <c r="G69" s="247"/>
      <c r="H69" s="311"/>
    </row>
    <row r="70" spans="1:8" s="193" customFormat="1">
      <c r="A70" s="388"/>
      <c r="B70" s="398"/>
      <c r="C70" s="394"/>
      <c r="D70" s="310"/>
      <c r="E70" s="247"/>
      <c r="F70" s="247"/>
      <c r="G70" s="247"/>
      <c r="H70" s="311"/>
    </row>
    <row r="71" spans="1:8" s="193" customFormat="1">
      <c r="A71" s="383">
        <v>3</v>
      </c>
      <c r="B71" s="244" t="s">
        <v>308</v>
      </c>
      <c r="C71" s="310" t="s">
        <v>507</v>
      </c>
      <c r="D71" s="310">
        <v>1</v>
      </c>
      <c r="E71" s="247"/>
      <c r="F71" s="247" t="s">
        <v>295</v>
      </c>
      <c r="G71" s="247"/>
      <c r="H71" s="311"/>
    </row>
    <row r="72" spans="1:8" s="193" customFormat="1" ht="24">
      <c r="A72" s="388"/>
      <c r="B72" s="244" t="s">
        <v>309</v>
      </c>
      <c r="C72" s="310"/>
      <c r="D72" s="310"/>
      <c r="E72" s="247"/>
      <c r="F72" s="247"/>
      <c r="G72" s="247"/>
      <c r="H72" s="311"/>
    </row>
    <row r="73" spans="1:8" s="193" customFormat="1">
      <c r="A73" s="388"/>
      <c r="B73" s="244"/>
      <c r="C73" s="310"/>
      <c r="D73" s="310"/>
      <c r="E73" s="247"/>
      <c r="F73" s="236"/>
      <c r="G73" s="247"/>
      <c r="H73" s="311"/>
    </row>
    <row r="74" spans="1:8" s="193" customFormat="1" ht="24">
      <c r="A74" s="383">
        <v>4</v>
      </c>
      <c r="B74" s="244" t="s">
        <v>310</v>
      </c>
      <c r="C74" s="310"/>
      <c r="D74" s="310"/>
      <c r="E74" s="247"/>
      <c r="F74" s="236"/>
      <c r="G74" s="247"/>
      <c r="H74" s="311"/>
    </row>
    <row r="75" spans="1:8" s="193" customFormat="1" ht="13.5">
      <c r="A75" s="383"/>
      <c r="B75" s="244" t="s">
        <v>311</v>
      </c>
      <c r="C75" s="310"/>
      <c r="D75" s="310"/>
      <c r="E75" s="247"/>
      <c r="F75" s="236"/>
      <c r="G75" s="247"/>
      <c r="H75" s="311"/>
    </row>
    <row r="76" spans="1:8" s="193" customFormat="1">
      <c r="A76" s="383"/>
      <c r="B76" s="244" t="s">
        <v>312</v>
      </c>
      <c r="C76" s="310"/>
      <c r="D76" s="310"/>
      <c r="E76" s="247"/>
      <c r="F76" s="236"/>
      <c r="G76" s="247"/>
      <c r="H76" s="311"/>
    </row>
    <row r="77" spans="1:8" s="193" customFormat="1">
      <c r="A77" s="383"/>
      <c r="B77" s="244" t="s">
        <v>313</v>
      </c>
      <c r="C77" s="310"/>
      <c r="D77" s="310"/>
      <c r="E77" s="247"/>
      <c r="F77" s="236"/>
      <c r="G77" s="247"/>
      <c r="H77" s="311"/>
    </row>
    <row r="78" spans="1:8" s="193" customFormat="1">
      <c r="A78" s="383"/>
      <c r="B78" s="244" t="s">
        <v>314</v>
      </c>
      <c r="C78" s="310"/>
      <c r="D78" s="310"/>
      <c r="E78" s="247"/>
      <c r="F78" s="236"/>
      <c r="G78" s="247"/>
      <c r="H78" s="311"/>
    </row>
    <row r="79" spans="1:8" s="193" customFormat="1">
      <c r="A79" s="383"/>
      <c r="B79" s="244" t="s">
        <v>315</v>
      </c>
      <c r="C79" s="310"/>
      <c r="D79" s="310"/>
      <c r="E79" s="247"/>
      <c r="F79" s="236"/>
      <c r="G79" s="247"/>
      <c r="H79" s="311"/>
    </row>
    <row r="80" spans="1:8" s="193" customFormat="1">
      <c r="A80" s="383"/>
      <c r="B80" s="244"/>
      <c r="C80" s="310" t="s">
        <v>897</v>
      </c>
      <c r="D80" s="310">
        <v>3</v>
      </c>
      <c r="E80" s="247"/>
      <c r="F80" s="247">
        <f>D80*E80</f>
        <v>0</v>
      </c>
      <c r="G80" s="247"/>
      <c r="H80" s="311"/>
    </row>
    <row r="81" spans="1:9" s="193" customFormat="1">
      <c r="A81" s="383"/>
      <c r="B81" s="244"/>
      <c r="C81" s="310"/>
      <c r="D81" s="310"/>
      <c r="E81" s="247"/>
      <c r="F81" s="236"/>
      <c r="G81" s="247"/>
      <c r="H81" s="311"/>
    </row>
    <row r="82" spans="1:9" s="193" customFormat="1" ht="24">
      <c r="A82" s="383">
        <v>5</v>
      </c>
      <c r="B82" s="244" t="s">
        <v>310</v>
      </c>
      <c r="C82" s="310"/>
      <c r="D82" s="310"/>
      <c r="E82" s="247"/>
      <c r="F82" s="236"/>
      <c r="G82" s="247"/>
      <c r="H82" s="311"/>
    </row>
    <row r="83" spans="1:9" s="193" customFormat="1" ht="13.5">
      <c r="A83" s="383"/>
      <c r="B83" s="244" t="s">
        <v>311</v>
      </c>
      <c r="C83" s="310"/>
      <c r="D83" s="310"/>
      <c r="E83" s="247"/>
      <c r="F83" s="236"/>
      <c r="G83" s="247"/>
      <c r="H83" s="311"/>
    </row>
    <row r="84" spans="1:9" s="193" customFormat="1">
      <c r="A84" s="383"/>
      <c r="B84" s="244" t="s">
        <v>312</v>
      </c>
      <c r="C84" s="310"/>
      <c r="D84" s="310"/>
      <c r="E84" s="247"/>
      <c r="F84" s="236"/>
      <c r="G84" s="247"/>
      <c r="H84" s="311"/>
    </row>
    <row r="85" spans="1:9" s="193" customFormat="1">
      <c r="A85" s="383"/>
      <c r="B85" s="244" t="s">
        <v>313</v>
      </c>
      <c r="C85" s="310"/>
      <c r="D85" s="310"/>
      <c r="E85" s="247"/>
      <c r="F85" s="236"/>
      <c r="G85" s="247"/>
      <c r="H85" s="311"/>
    </row>
    <row r="86" spans="1:9" s="193" customFormat="1">
      <c r="A86" s="383"/>
      <c r="B86" s="244" t="s">
        <v>315</v>
      </c>
      <c r="C86" s="310"/>
      <c r="D86" s="310"/>
      <c r="E86" s="247"/>
      <c r="F86" s="236"/>
      <c r="G86" s="247"/>
      <c r="H86" s="311"/>
    </row>
    <row r="87" spans="1:9" s="193" customFormat="1">
      <c r="A87" s="383"/>
      <c r="B87" s="244"/>
      <c r="C87" s="310" t="s">
        <v>897</v>
      </c>
      <c r="D87" s="310">
        <v>6</v>
      </c>
      <c r="E87" s="247"/>
      <c r="F87" s="247">
        <f>D87*E87</f>
        <v>0</v>
      </c>
      <c r="G87" s="247"/>
      <c r="H87" s="311"/>
    </row>
    <row r="88" spans="1:9" s="193" customFormat="1">
      <c r="A88" s="383"/>
      <c r="B88" s="244"/>
      <c r="C88" s="310"/>
      <c r="D88" s="310"/>
      <c r="E88" s="247"/>
      <c r="F88" s="236"/>
      <c r="G88" s="247"/>
      <c r="H88" s="311"/>
    </row>
    <row r="89" spans="1:9" s="244" customFormat="1" ht="36.75" customHeight="1">
      <c r="A89" s="383">
        <v>6</v>
      </c>
      <c r="B89" s="244" t="s">
        <v>316</v>
      </c>
      <c r="C89" s="310"/>
      <c r="D89" s="310"/>
      <c r="F89" s="247"/>
    </row>
    <row r="90" spans="1:9" s="278" customFormat="1" ht="12">
      <c r="A90" s="383"/>
      <c r="B90" s="244"/>
      <c r="C90" s="310"/>
      <c r="D90" s="310"/>
      <c r="E90" s="247"/>
      <c r="F90" s="247"/>
      <c r="G90" s="247"/>
      <c r="H90" s="311"/>
      <c r="I90" s="247"/>
    </row>
    <row r="91" spans="1:9" s="278" customFormat="1" ht="12">
      <c r="A91" s="383"/>
      <c r="B91" s="244" t="s">
        <v>317</v>
      </c>
      <c r="C91" s="310" t="s">
        <v>897</v>
      </c>
      <c r="D91" s="310">
        <v>4</v>
      </c>
      <c r="E91" s="247"/>
      <c r="F91" s="247">
        <f>D91*E91</f>
        <v>0</v>
      </c>
      <c r="G91" s="247"/>
      <c r="H91" s="311"/>
      <c r="I91" s="247"/>
    </row>
    <row r="92" spans="1:9" s="278" customFormat="1" ht="12">
      <c r="A92" s="383"/>
      <c r="B92" s="244" t="s">
        <v>318</v>
      </c>
      <c r="C92" s="310" t="s">
        <v>897</v>
      </c>
      <c r="D92" s="310">
        <v>4</v>
      </c>
      <c r="E92" s="247"/>
      <c r="F92" s="247">
        <f>D92*E92</f>
        <v>0</v>
      </c>
      <c r="G92" s="247"/>
      <c r="H92" s="311"/>
      <c r="I92" s="247"/>
    </row>
    <row r="93" spans="1:9" s="278" customFormat="1" ht="12">
      <c r="A93" s="383"/>
      <c r="B93" s="244"/>
      <c r="C93" s="310"/>
      <c r="D93" s="310"/>
      <c r="E93" s="247"/>
      <c r="F93" s="247"/>
      <c r="G93" s="247"/>
      <c r="H93" s="311"/>
      <c r="I93" s="247"/>
    </row>
    <row r="94" spans="1:9" s="244" customFormat="1" ht="36.75" customHeight="1">
      <c r="A94" s="383">
        <v>7</v>
      </c>
      <c r="B94" s="244" t="s">
        <v>319</v>
      </c>
      <c r="C94" s="310"/>
      <c r="D94" s="310"/>
      <c r="F94" s="247"/>
    </row>
    <row r="95" spans="1:9" s="278" customFormat="1" ht="12">
      <c r="A95" s="383"/>
      <c r="B95" s="244" t="s">
        <v>320</v>
      </c>
      <c r="C95" s="310" t="s">
        <v>897</v>
      </c>
      <c r="D95" s="310">
        <v>6</v>
      </c>
      <c r="E95" s="247"/>
      <c r="F95" s="247">
        <f>D95*E95</f>
        <v>0</v>
      </c>
      <c r="G95" s="247"/>
      <c r="H95" s="311"/>
      <c r="I95" s="247"/>
    </row>
    <row r="96" spans="1:9" s="278" customFormat="1" ht="12">
      <c r="A96" s="383"/>
      <c r="B96" s="244"/>
      <c r="C96" s="310"/>
      <c r="D96" s="310"/>
      <c r="E96" s="247"/>
      <c r="F96" s="247"/>
      <c r="G96" s="247"/>
      <c r="I96" s="247"/>
    </row>
    <row r="97" spans="1:8" s="277" customFormat="1" ht="12">
      <c r="A97" s="383">
        <v>8</v>
      </c>
      <c r="B97" s="244" t="s">
        <v>321</v>
      </c>
      <c r="C97" s="310"/>
      <c r="D97" s="310"/>
      <c r="E97" s="247"/>
      <c r="G97" s="247"/>
      <c r="H97" s="402"/>
    </row>
    <row r="98" spans="1:8" s="277" customFormat="1" ht="12">
      <c r="A98" s="383"/>
      <c r="B98" s="403" t="s">
        <v>322</v>
      </c>
      <c r="C98" s="310" t="s">
        <v>897</v>
      </c>
      <c r="D98" s="310">
        <v>2</v>
      </c>
      <c r="E98" s="247"/>
      <c r="F98" s="247">
        <f>D98*E98</f>
        <v>0</v>
      </c>
      <c r="G98" s="247"/>
      <c r="H98" s="402"/>
    </row>
    <row r="99" spans="1:8" s="277" customFormat="1" ht="12">
      <c r="A99" s="383"/>
      <c r="B99" s="244"/>
      <c r="C99" s="310"/>
      <c r="D99" s="310"/>
      <c r="E99" s="247"/>
      <c r="G99" s="247"/>
      <c r="H99" s="247"/>
    </row>
    <row r="100" spans="1:8" s="263" customFormat="1" ht="15" customHeight="1">
      <c r="A100" s="383">
        <v>9</v>
      </c>
      <c r="B100" s="244" t="s">
        <v>323</v>
      </c>
      <c r="C100" s="310"/>
      <c r="D100" s="310"/>
      <c r="E100" s="247"/>
      <c r="G100" s="247"/>
      <c r="H100" s="247"/>
    </row>
    <row r="101" spans="1:8" s="263" customFormat="1">
      <c r="A101" s="383"/>
      <c r="B101" s="403" t="s">
        <v>324</v>
      </c>
      <c r="C101" s="310" t="s">
        <v>897</v>
      </c>
      <c r="D101" s="310">
        <v>6</v>
      </c>
      <c r="E101" s="247"/>
      <c r="F101" s="247">
        <f>D101*E101</f>
        <v>0</v>
      </c>
      <c r="G101" s="247"/>
      <c r="H101" s="247"/>
    </row>
    <row r="102" spans="1:8" s="278" customFormat="1" ht="12.75" customHeight="1">
      <c r="A102" s="383"/>
      <c r="B102" s="244"/>
      <c r="C102" s="310"/>
      <c r="D102" s="310"/>
      <c r="E102" s="404"/>
      <c r="F102" s="247"/>
      <c r="G102" s="404"/>
      <c r="H102" s="405"/>
    </row>
    <row r="103" spans="1:8" s="244" customFormat="1" ht="133.5" customHeight="1">
      <c r="A103" s="383">
        <v>10</v>
      </c>
      <c r="B103" s="244" t="s">
        <v>325</v>
      </c>
      <c r="C103" s="310" t="s">
        <v>502</v>
      </c>
      <c r="D103" s="310">
        <v>310</v>
      </c>
      <c r="E103" s="247"/>
      <c r="F103" s="247">
        <f>D103*E103</f>
        <v>0</v>
      </c>
      <c r="G103" s="247"/>
      <c r="H103" s="311"/>
    </row>
    <row r="104" spans="1:8" s="244" customFormat="1" ht="12.75" customHeight="1">
      <c r="A104" s="383"/>
      <c r="B104" s="406"/>
      <c r="C104" s="363"/>
      <c r="D104" s="363"/>
      <c r="F104" s="363"/>
    </row>
    <row r="105" spans="1:8" s="278" customFormat="1" ht="36">
      <c r="A105" s="383">
        <v>11</v>
      </c>
      <c r="B105" s="244" t="s">
        <v>326</v>
      </c>
      <c r="C105" s="310" t="s">
        <v>502</v>
      </c>
      <c r="D105" s="310">
        <v>80</v>
      </c>
      <c r="E105" s="247"/>
      <c r="F105" s="247">
        <f>D105*E105</f>
        <v>0</v>
      </c>
      <c r="G105" s="247"/>
      <c r="H105" s="311"/>
    </row>
    <row r="106" spans="1:8" s="278" customFormat="1" ht="12">
      <c r="A106" s="383"/>
      <c r="B106" s="407"/>
      <c r="C106" s="310"/>
      <c r="D106" s="310"/>
      <c r="E106" s="247"/>
      <c r="F106" s="247"/>
      <c r="G106" s="247"/>
      <c r="H106" s="311"/>
    </row>
    <row r="107" spans="1:8" s="278" customFormat="1" ht="36">
      <c r="A107" s="383">
        <v>12</v>
      </c>
      <c r="B107" s="407" t="s">
        <v>327</v>
      </c>
      <c r="C107" s="310" t="s">
        <v>328</v>
      </c>
      <c r="D107" s="310">
        <v>7</v>
      </c>
      <c r="E107" s="247"/>
      <c r="F107" s="247">
        <f>D107*E107</f>
        <v>0</v>
      </c>
      <c r="G107" s="247"/>
      <c r="H107" s="311"/>
    </row>
    <row r="108" spans="1:8" s="278" customFormat="1" ht="12">
      <c r="A108" s="383"/>
      <c r="B108" s="407"/>
      <c r="C108" s="310"/>
      <c r="D108" s="310"/>
      <c r="E108" s="247"/>
      <c r="F108" s="247"/>
      <c r="G108" s="247"/>
      <c r="H108" s="311"/>
    </row>
    <row r="109" spans="1:8" s="278" customFormat="1" ht="24">
      <c r="A109" s="383">
        <v>13</v>
      </c>
      <c r="B109" s="244" t="s">
        <v>329</v>
      </c>
      <c r="C109" s="310" t="s">
        <v>328</v>
      </c>
      <c r="D109" s="310">
        <v>48</v>
      </c>
      <c r="E109" s="247"/>
      <c r="F109" s="247">
        <f>D109*E109</f>
        <v>0</v>
      </c>
      <c r="G109" s="247"/>
      <c r="H109" s="311"/>
    </row>
    <row r="110" spans="1:8" s="278" customFormat="1" ht="12">
      <c r="A110" s="383"/>
      <c r="B110" s="407"/>
      <c r="C110" s="310"/>
      <c r="D110" s="310"/>
      <c r="E110" s="247"/>
      <c r="F110" s="247"/>
      <c r="G110" s="247"/>
      <c r="H110" s="311"/>
    </row>
    <row r="111" spans="1:8" s="278" customFormat="1" ht="12">
      <c r="A111" s="383"/>
      <c r="B111" s="407"/>
      <c r="C111" s="310"/>
      <c r="D111" s="310"/>
      <c r="E111" s="247"/>
      <c r="F111" s="247"/>
      <c r="G111" s="247"/>
      <c r="H111" s="311"/>
    </row>
    <row r="112" spans="1:8" s="277" customFormat="1" ht="24">
      <c r="A112" s="383">
        <v>14</v>
      </c>
      <c r="B112" s="244" t="s">
        <v>330</v>
      </c>
      <c r="C112" s="310" t="s">
        <v>331</v>
      </c>
      <c r="D112" s="310">
        <v>2</v>
      </c>
      <c r="E112" s="247"/>
      <c r="F112" s="247">
        <f>D112*E112</f>
        <v>0</v>
      </c>
      <c r="G112" s="247"/>
      <c r="H112" s="402"/>
    </row>
    <row r="113" spans="1:8" s="278" customFormat="1" ht="12">
      <c r="A113" s="383"/>
      <c r="B113" s="406"/>
      <c r="C113" s="310"/>
      <c r="D113" s="363"/>
      <c r="F113" s="247"/>
    </row>
    <row r="114" spans="1:8" ht="24">
      <c r="A114" s="383">
        <v>15</v>
      </c>
      <c r="B114" s="244" t="s">
        <v>332</v>
      </c>
      <c r="C114" s="310" t="s">
        <v>333</v>
      </c>
      <c r="D114" s="310">
        <v>1</v>
      </c>
      <c r="E114" s="247"/>
      <c r="F114" s="247">
        <f>D114*E114</f>
        <v>0</v>
      </c>
      <c r="H114" s="311"/>
    </row>
    <row r="115" spans="1:8">
      <c r="B115" s="244"/>
      <c r="D115" s="310"/>
      <c r="E115" s="247"/>
      <c r="F115" s="247"/>
      <c r="H115" s="311"/>
    </row>
    <row r="116" spans="1:8" s="193" customFormat="1" ht="42" customHeight="1">
      <c r="A116" s="383">
        <v>16</v>
      </c>
      <c r="B116" s="284" t="s">
        <v>108</v>
      </c>
      <c r="C116" s="310" t="s">
        <v>507</v>
      </c>
      <c r="D116" s="310">
        <v>1</v>
      </c>
      <c r="E116" s="247"/>
      <c r="F116" s="247">
        <f>D116*E116</f>
        <v>0</v>
      </c>
      <c r="G116" s="247"/>
      <c r="H116" s="247"/>
    </row>
    <row r="117" spans="1:8" s="277" customFormat="1" ht="12">
      <c r="A117" s="383"/>
      <c r="B117" s="244"/>
      <c r="C117" s="310"/>
      <c r="D117" s="310"/>
      <c r="E117" s="247"/>
      <c r="G117" s="247"/>
      <c r="H117" s="247"/>
    </row>
    <row r="118" spans="1:8" s="278" customFormat="1" ht="24">
      <c r="A118" s="383">
        <v>17</v>
      </c>
      <c r="B118" s="407" t="s">
        <v>334</v>
      </c>
      <c r="C118" s="310" t="s">
        <v>110</v>
      </c>
      <c r="D118" s="310">
        <v>12</v>
      </c>
      <c r="E118" s="247"/>
      <c r="F118" s="247">
        <f>D118*E118</f>
        <v>0</v>
      </c>
      <c r="G118" s="247"/>
      <c r="H118" s="311"/>
    </row>
    <row r="119" spans="1:8" s="277" customFormat="1" ht="12">
      <c r="A119" s="383"/>
      <c r="B119" s="407"/>
      <c r="C119" s="404"/>
      <c r="D119" s="404"/>
      <c r="E119" s="244"/>
      <c r="F119" s="244"/>
      <c r="G119" s="247"/>
      <c r="H119" s="311"/>
    </row>
    <row r="120" spans="1:8" s="278" customFormat="1" ht="15" customHeight="1">
      <c r="A120" s="408"/>
      <c r="B120" s="332" t="s">
        <v>265</v>
      </c>
      <c r="C120" s="314"/>
      <c r="D120" s="314"/>
      <c r="E120" s="316"/>
      <c r="F120" s="409">
        <f>SUM(F15:F119)</f>
        <v>0</v>
      </c>
    </row>
    <row r="121" spans="1:8" s="278" customFormat="1" ht="12">
      <c r="A121" s="383"/>
      <c r="B121" s="244"/>
      <c r="C121" s="241"/>
      <c r="D121" s="241"/>
      <c r="E121" s="236"/>
      <c r="F121" s="236"/>
      <c r="G121" s="277"/>
      <c r="H121" s="277"/>
    </row>
    <row r="122" spans="1:8" s="278" customFormat="1" ht="12">
      <c r="A122" s="383"/>
      <c r="B122" s="410" t="s">
        <v>34</v>
      </c>
      <c r="C122" s="241"/>
      <c r="D122" s="241"/>
      <c r="E122" s="236"/>
      <c r="F122" s="236"/>
      <c r="G122" s="277"/>
      <c r="H122" s="277"/>
    </row>
    <row r="123" spans="1:8" s="277" customFormat="1" ht="12">
      <c r="A123" s="383"/>
      <c r="B123" s="244"/>
      <c r="C123" s="241"/>
      <c r="D123" s="241"/>
      <c r="E123" s="236"/>
      <c r="F123" s="236"/>
    </row>
    <row r="124" spans="1:8" s="277" customFormat="1" ht="12">
      <c r="A124" s="383">
        <v>1</v>
      </c>
      <c r="B124" s="244" t="s">
        <v>335</v>
      </c>
      <c r="C124" s="310" t="s">
        <v>507</v>
      </c>
      <c r="D124" s="310">
        <v>1</v>
      </c>
      <c r="E124" s="247"/>
      <c r="F124" s="247">
        <f>D124*E124</f>
        <v>0</v>
      </c>
      <c r="G124" s="247"/>
      <c r="H124" s="311"/>
    </row>
    <row r="125" spans="1:8" s="277" customFormat="1" ht="12">
      <c r="A125" s="383"/>
      <c r="B125" s="244"/>
      <c r="C125" s="310"/>
      <c r="D125" s="310"/>
      <c r="E125" s="247"/>
      <c r="F125" s="363"/>
      <c r="G125" s="247"/>
      <c r="H125" s="247"/>
    </row>
    <row r="126" spans="1:8" s="277" customFormat="1" ht="12">
      <c r="A126" s="383">
        <v>2</v>
      </c>
      <c r="B126" s="244" t="s">
        <v>336</v>
      </c>
      <c r="C126" s="310" t="s">
        <v>507</v>
      </c>
      <c r="D126" s="310">
        <v>1</v>
      </c>
      <c r="E126" s="247"/>
      <c r="F126" s="247">
        <f>D126*E126</f>
        <v>0</v>
      </c>
      <c r="G126" s="247"/>
      <c r="H126" s="311"/>
    </row>
    <row r="127" spans="1:8" s="277" customFormat="1" ht="12">
      <c r="A127" s="383"/>
      <c r="B127" s="244"/>
      <c r="C127" s="310"/>
      <c r="D127" s="310"/>
      <c r="E127" s="247"/>
      <c r="F127" s="278"/>
      <c r="G127" s="247"/>
      <c r="H127" s="247"/>
    </row>
    <row r="128" spans="1:8" s="277" customFormat="1" ht="12">
      <c r="A128" s="383">
        <v>3</v>
      </c>
      <c r="B128" s="244" t="s">
        <v>337</v>
      </c>
      <c r="C128" s="310" t="s">
        <v>507</v>
      </c>
      <c r="D128" s="310">
        <v>1</v>
      </c>
      <c r="E128" s="247"/>
      <c r="F128" s="247">
        <f>D128*E128</f>
        <v>0</v>
      </c>
      <c r="G128" s="247"/>
      <c r="H128" s="311"/>
    </row>
    <row r="129" spans="1:8" s="277" customFormat="1" ht="12">
      <c r="A129" s="383"/>
      <c r="B129" s="244"/>
      <c r="C129" s="310"/>
      <c r="D129" s="310"/>
      <c r="E129" s="247"/>
      <c r="G129" s="247"/>
      <c r="H129" s="247"/>
    </row>
    <row r="130" spans="1:8" s="278" customFormat="1" ht="12">
      <c r="A130" s="383">
        <v>4</v>
      </c>
      <c r="B130" s="244" t="s">
        <v>259</v>
      </c>
      <c r="C130" s="310" t="s">
        <v>507</v>
      </c>
      <c r="D130" s="310">
        <v>1</v>
      </c>
      <c r="E130" s="247"/>
      <c r="F130" s="247">
        <f>D130*E130</f>
        <v>0</v>
      </c>
      <c r="G130" s="247"/>
      <c r="H130" s="311"/>
    </row>
    <row r="131" spans="1:8" s="278" customFormat="1" ht="12">
      <c r="A131" s="383"/>
      <c r="B131" s="244"/>
      <c r="C131" s="310"/>
      <c r="D131" s="310"/>
      <c r="E131" s="247"/>
      <c r="F131" s="277"/>
      <c r="G131" s="247"/>
      <c r="H131" s="247"/>
    </row>
    <row r="132" spans="1:8" s="277" customFormat="1" ht="12">
      <c r="A132" s="383">
        <v>5</v>
      </c>
      <c r="B132" s="244" t="s">
        <v>127</v>
      </c>
      <c r="C132" s="310" t="s">
        <v>507</v>
      </c>
      <c r="D132" s="310">
        <v>1</v>
      </c>
      <c r="E132" s="247"/>
      <c r="F132" s="247">
        <f>D132*E132</f>
        <v>0</v>
      </c>
      <c r="G132" s="247"/>
      <c r="H132" s="311"/>
    </row>
    <row r="133" spans="1:8" s="277" customFormat="1" ht="12">
      <c r="A133" s="383"/>
      <c r="B133" s="244"/>
      <c r="C133" s="310"/>
      <c r="D133" s="310"/>
      <c r="E133" s="247"/>
      <c r="G133" s="247"/>
      <c r="H133" s="247"/>
    </row>
    <row r="134" spans="1:8" s="277" customFormat="1" ht="24">
      <c r="A134" s="383">
        <v>6</v>
      </c>
      <c r="B134" s="244" t="s">
        <v>338</v>
      </c>
      <c r="C134" s="310" t="s">
        <v>507</v>
      </c>
      <c r="D134" s="310">
        <v>1</v>
      </c>
      <c r="E134" s="247"/>
      <c r="F134" s="247">
        <f>D134*E134</f>
        <v>0</v>
      </c>
      <c r="G134" s="247"/>
      <c r="H134" s="311"/>
    </row>
    <row r="135" spans="1:8" s="277" customFormat="1">
      <c r="A135" s="383"/>
      <c r="B135" s="244"/>
      <c r="C135" s="310"/>
      <c r="D135" s="310"/>
      <c r="E135" s="247"/>
      <c r="F135" s="105"/>
      <c r="G135" s="247"/>
      <c r="H135" s="247"/>
    </row>
    <row r="136" spans="1:8" s="244" customFormat="1" ht="12.75" customHeight="1">
      <c r="A136" s="383">
        <v>7</v>
      </c>
      <c r="B136" s="244" t="s">
        <v>129</v>
      </c>
      <c r="C136" s="310" t="s">
        <v>507</v>
      </c>
      <c r="D136" s="310">
        <v>1</v>
      </c>
      <c r="E136" s="247"/>
      <c r="F136" s="247">
        <f>D136*E136</f>
        <v>0</v>
      </c>
      <c r="G136" s="247"/>
      <c r="H136" s="311"/>
    </row>
    <row r="137" spans="1:8" s="277" customFormat="1" ht="12">
      <c r="A137" s="383"/>
      <c r="B137" s="244"/>
      <c r="C137" s="310"/>
      <c r="D137" s="310"/>
      <c r="E137" s="247"/>
      <c r="F137" s="363"/>
      <c r="G137" s="247"/>
      <c r="H137" s="402"/>
    </row>
    <row r="138" spans="1:8" ht="12.75" customHeight="1">
      <c r="A138" s="383">
        <v>8</v>
      </c>
      <c r="B138" s="244" t="s">
        <v>130</v>
      </c>
      <c r="C138" s="310" t="s">
        <v>854</v>
      </c>
      <c r="D138" s="310">
        <v>1</v>
      </c>
      <c r="E138" s="247"/>
      <c r="F138" s="247">
        <f>D138*E138</f>
        <v>0</v>
      </c>
      <c r="H138" s="311"/>
    </row>
    <row r="139" spans="1:8" s="278" customFormat="1" ht="12.75" customHeight="1">
      <c r="A139" s="383"/>
      <c r="B139" s="244"/>
      <c r="C139" s="310"/>
      <c r="D139" s="310"/>
      <c r="E139" s="247"/>
      <c r="F139" s="247"/>
      <c r="H139" s="402"/>
    </row>
    <row r="140" spans="1:8" s="277" customFormat="1" ht="12">
      <c r="A140" s="408"/>
      <c r="B140" s="332" t="s">
        <v>34</v>
      </c>
      <c r="C140" s="314"/>
      <c r="D140" s="314"/>
      <c r="E140" s="316" t="s">
        <v>131</v>
      </c>
      <c r="F140" s="409">
        <f>SUM(F124:F139)</f>
        <v>0</v>
      </c>
    </row>
    <row r="141" spans="1:8" s="277" customFormat="1">
      <c r="A141" s="86"/>
      <c r="B141" s="86"/>
      <c r="C141" s="86"/>
      <c r="D141" s="86"/>
      <c r="E141" s="86"/>
      <c r="F141" s="86"/>
      <c r="G141" s="247"/>
      <c r="H141" s="247"/>
    </row>
    <row r="142" spans="1:8" s="193" customFormat="1">
      <c r="A142" s="383"/>
      <c r="B142" s="363"/>
      <c r="C142" s="499"/>
      <c r="D142" s="499"/>
      <c r="G142" s="247"/>
      <c r="H142" s="247"/>
    </row>
    <row r="143" spans="1:8" s="193" customFormat="1">
      <c r="A143" s="383"/>
      <c r="B143" s="369"/>
      <c r="C143" s="499"/>
      <c r="D143" s="499"/>
      <c r="H143" s="247"/>
    </row>
    <row r="144" spans="1:8" s="193" customFormat="1">
      <c r="A144" s="383"/>
      <c r="B144" s="363"/>
      <c r="C144" s="499"/>
      <c r="D144" s="499"/>
      <c r="G144" s="247"/>
      <c r="H144" s="247"/>
    </row>
    <row r="145" spans="1:8" s="193" customFormat="1">
      <c r="A145" s="383"/>
      <c r="B145" s="522"/>
      <c r="C145" s="310"/>
      <c r="D145" s="341"/>
      <c r="E145" s="86"/>
      <c r="F145" s="86"/>
      <c r="G145" s="247"/>
      <c r="H145" s="247"/>
    </row>
    <row r="146" spans="1:8" s="193" customFormat="1">
      <c r="A146" s="383"/>
      <c r="B146" s="522"/>
      <c r="C146" s="310"/>
      <c r="D146" s="341"/>
      <c r="E146" s="86"/>
      <c r="F146" s="86"/>
      <c r="G146" s="247"/>
      <c r="H146" s="247"/>
    </row>
    <row r="147" spans="1:8" s="193" customFormat="1">
      <c r="A147" s="383"/>
      <c r="B147" s="522"/>
      <c r="C147" s="310"/>
      <c r="D147" s="341"/>
      <c r="E147" s="86"/>
      <c r="F147" s="86"/>
      <c r="G147" s="247"/>
      <c r="H147" s="247"/>
    </row>
    <row r="148" spans="1:8" s="193" customFormat="1">
      <c r="A148" s="383"/>
      <c r="B148" s="522"/>
      <c r="C148" s="310"/>
      <c r="D148" s="341"/>
      <c r="E148" s="86"/>
      <c r="F148" s="86"/>
      <c r="G148" s="247"/>
      <c r="H148" s="247"/>
    </row>
    <row r="149" spans="1:8" s="193" customFormat="1">
      <c r="A149" s="383"/>
      <c r="B149" s="522"/>
      <c r="C149" s="310"/>
      <c r="D149" s="341"/>
      <c r="E149" s="86"/>
      <c r="F149" s="86"/>
      <c r="G149" s="247"/>
      <c r="H149" s="247"/>
    </row>
    <row r="150" spans="1:8" s="193" customFormat="1">
      <c r="A150" s="383"/>
      <c r="B150" s="522"/>
      <c r="C150" s="310"/>
      <c r="D150" s="341"/>
      <c r="E150" s="86"/>
      <c r="F150" s="86"/>
      <c r="G150" s="247"/>
      <c r="H150" s="247"/>
    </row>
    <row r="151" spans="1:8" s="193" customFormat="1">
      <c r="A151" s="383"/>
      <c r="B151" s="522"/>
      <c r="C151" s="310"/>
      <c r="D151" s="341"/>
      <c r="E151" s="86"/>
      <c r="F151" s="86"/>
      <c r="G151" s="247"/>
      <c r="H151" s="247"/>
    </row>
    <row r="152" spans="1:8" s="193" customFormat="1">
      <c r="A152" s="383"/>
      <c r="B152" s="522"/>
      <c r="C152" s="310"/>
      <c r="D152" s="341"/>
      <c r="E152" s="86"/>
      <c r="F152" s="86"/>
      <c r="G152" s="247"/>
      <c r="H152" s="247"/>
    </row>
    <row r="153" spans="1:8" s="193" customFormat="1">
      <c r="A153" s="383"/>
      <c r="B153" s="522"/>
      <c r="C153" s="310"/>
      <c r="D153" s="341"/>
      <c r="E153" s="86"/>
      <c r="F153" s="86"/>
      <c r="G153" s="247"/>
      <c r="H153" s="247"/>
    </row>
    <row r="154" spans="1:8" s="263" customFormat="1">
      <c r="A154" s="383"/>
      <c r="B154" s="522"/>
      <c r="C154" s="310"/>
      <c r="D154" s="341"/>
      <c r="E154" s="86"/>
      <c r="F154" s="86"/>
      <c r="G154" s="247"/>
      <c r="H154" s="247"/>
    </row>
    <row r="155" spans="1:8" s="193" customFormat="1">
      <c r="A155" s="383"/>
      <c r="B155" s="522"/>
      <c r="C155" s="310"/>
      <c r="D155" s="341"/>
      <c r="E155" s="86"/>
      <c r="F155" s="86"/>
      <c r="G155" s="247"/>
      <c r="H155" s="247"/>
    </row>
    <row r="156" spans="1:8" s="193" customFormat="1">
      <c r="A156" s="383"/>
      <c r="B156" s="522"/>
      <c r="C156" s="310"/>
      <c r="D156" s="341"/>
      <c r="E156" s="86"/>
      <c r="F156" s="86"/>
      <c r="G156" s="247"/>
      <c r="H156" s="247"/>
    </row>
    <row r="157" spans="1:8" s="193" customFormat="1">
      <c r="A157" s="383"/>
      <c r="B157" s="522"/>
      <c r="C157" s="310"/>
      <c r="D157" s="341"/>
      <c r="E157" s="86"/>
      <c r="F157" s="86"/>
      <c r="G157" s="247"/>
      <c r="H157" s="247"/>
    </row>
    <row r="158" spans="1:8" s="193" customFormat="1">
      <c r="A158" s="383"/>
      <c r="B158" s="522"/>
      <c r="C158" s="310"/>
      <c r="D158" s="341"/>
      <c r="E158" s="86"/>
      <c r="F158" s="86"/>
      <c r="G158" s="247"/>
      <c r="H158" s="247"/>
    </row>
    <row r="159" spans="1:8" s="193" customFormat="1">
      <c r="A159" s="383"/>
      <c r="B159" s="522"/>
      <c r="C159" s="310"/>
      <c r="D159" s="341"/>
      <c r="E159" s="86"/>
      <c r="F159" s="86"/>
      <c r="G159" s="247"/>
      <c r="H159" s="247"/>
    </row>
    <row r="160" spans="1:8" s="193" customFormat="1">
      <c r="A160" s="383"/>
      <c r="B160" s="522"/>
      <c r="C160" s="310"/>
      <c r="D160" s="341"/>
      <c r="E160" s="86"/>
      <c r="F160" s="86"/>
      <c r="G160" s="247"/>
      <c r="H160" s="247"/>
    </row>
    <row r="161" spans="1:8" s="193" customFormat="1">
      <c r="A161" s="383"/>
      <c r="B161" s="522"/>
      <c r="C161" s="310"/>
      <c r="D161" s="341"/>
      <c r="E161" s="86"/>
      <c r="F161" s="86"/>
      <c r="G161" s="247"/>
      <c r="H161" s="247"/>
    </row>
    <row r="162" spans="1:8" s="193" customFormat="1">
      <c r="A162" s="383"/>
      <c r="B162" s="522"/>
      <c r="C162" s="310"/>
      <c r="D162" s="341"/>
      <c r="E162" s="86"/>
      <c r="F162" s="86"/>
      <c r="G162" s="247"/>
      <c r="H162" s="247"/>
    </row>
    <row r="163" spans="1:8" s="193" customFormat="1">
      <c r="A163" s="383"/>
      <c r="B163" s="522"/>
      <c r="C163" s="310"/>
      <c r="D163" s="341"/>
      <c r="E163" s="86"/>
      <c r="F163" s="86"/>
      <c r="G163" s="247"/>
      <c r="H163" s="247"/>
    </row>
    <row r="164" spans="1:8" s="193" customFormat="1">
      <c r="A164" s="383"/>
      <c r="B164" s="522"/>
      <c r="C164" s="310"/>
      <c r="D164" s="341"/>
      <c r="E164" s="86"/>
      <c r="F164" s="86"/>
      <c r="G164" s="247"/>
      <c r="H164" s="247"/>
    </row>
    <row r="165" spans="1:8" s="193" customFormat="1">
      <c r="A165" s="383"/>
      <c r="B165" s="522"/>
      <c r="C165" s="310"/>
      <c r="D165" s="341"/>
      <c r="E165" s="86"/>
      <c r="F165" s="86"/>
      <c r="G165" s="247"/>
      <c r="H165" s="247"/>
    </row>
    <row r="166" spans="1:8" s="193" customFormat="1">
      <c r="A166" s="383"/>
      <c r="B166" s="522"/>
      <c r="C166" s="310"/>
      <c r="D166" s="341"/>
      <c r="E166" s="86"/>
      <c r="F166" s="86"/>
      <c r="G166" s="247"/>
      <c r="H166" s="247"/>
    </row>
    <row r="167" spans="1:8" s="193" customFormat="1">
      <c r="A167" s="383"/>
      <c r="B167" s="522"/>
      <c r="C167" s="310"/>
      <c r="D167" s="341"/>
      <c r="E167" s="86"/>
      <c r="F167" s="86"/>
      <c r="G167" s="247"/>
      <c r="H167" s="247"/>
    </row>
    <row r="168" spans="1:8" s="193" customFormat="1">
      <c r="A168" s="383"/>
      <c r="B168" s="522"/>
      <c r="C168" s="310"/>
      <c r="D168" s="341"/>
      <c r="E168" s="86"/>
      <c r="F168" s="86"/>
      <c r="G168" s="247"/>
      <c r="H168" s="247"/>
    </row>
    <row r="169" spans="1:8" s="193" customFormat="1">
      <c r="A169" s="383"/>
      <c r="B169" s="522"/>
      <c r="C169" s="310"/>
      <c r="D169" s="341"/>
      <c r="E169" s="86"/>
      <c r="F169" s="86"/>
      <c r="G169" s="247"/>
      <c r="H169" s="247"/>
    </row>
    <row r="170" spans="1:8" s="193" customFormat="1">
      <c r="A170" s="383"/>
      <c r="B170" s="522"/>
      <c r="C170" s="310"/>
      <c r="D170" s="341"/>
      <c r="E170" s="86"/>
      <c r="F170" s="86"/>
      <c r="G170" s="247"/>
      <c r="H170" s="247"/>
    </row>
    <row r="171" spans="1:8" s="193" customFormat="1">
      <c r="A171" s="383"/>
      <c r="B171" s="522"/>
      <c r="C171" s="310"/>
      <c r="D171" s="341"/>
      <c r="E171" s="86"/>
      <c r="F171" s="86"/>
      <c r="G171" s="247"/>
      <c r="H171" s="247"/>
    </row>
    <row r="172" spans="1:8" s="193" customFormat="1">
      <c r="A172" s="383"/>
      <c r="B172" s="522"/>
      <c r="C172" s="310"/>
      <c r="D172" s="341"/>
      <c r="E172" s="86"/>
      <c r="F172" s="86"/>
      <c r="G172" s="247"/>
      <c r="H172" s="247"/>
    </row>
    <row r="173" spans="1:8" s="193" customFormat="1">
      <c r="A173" s="383"/>
      <c r="B173" s="522"/>
      <c r="C173" s="310"/>
      <c r="D173" s="341"/>
      <c r="E173" s="86"/>
      <c r="F173" s="86"/>
      <c r="G173" s="247"/>
      <c r="H173" s="247"/>
    </row>
    <row r="174" spans="1:8" s="193" customFormat="1">
      <c r="A174" s="383"/>
      <c r="B174" s="522"/>
      <c r="C174" s="310"/>
      <c r="D174" s="341"/>
      <c r="E174" s="86"/>
      <c r="F174" s="86"/>
      <c r="G174" s="247"/>
      <c r="H174" s="247"/>
    </row>
    <row r="175" spans="1:8" s="193" customFormat="1">
      <c r="A175" s="383"/>
      <c r="B175" s="522"/>
      <c r="C175" s="310"/>
      <c r="D175" s="341"/>
      <c r="E175" s="86"/>
      <c r="F175" s="86"/>
      <c r="G175" s="247"/>
      <c r="H175" s="247"/>
    </row>
    <row r="176" spans="1:8" s="382" customFormat="1" ht="15" customHeight="1">
      <c r="A176" s="383"/>
      <c r="B176" s="522"/>
      <c r="C176" s="310"/>
      <c r="D176" s="341"/>
      <c r="E176" s="86"/>
      <c r="F176" s="86"/>
      <c r="G176" s="247"/>
      <c r="H176" s="247"/>
    </row>
    <row r="177" spans="1:8" s="382" customFormat="1" ht="14.25" customHeight="1">
      <c r="A177" s="383"/>
      <c r="B177" s="522"/>
      <c r="C177" s="310"/>
      <c r="D177" s="341"/>
      <c r="E177" s="86"/>
      <c r="F177" s="86"/>
      <c r="G177" s="247"/>
      <c r="H177" s="247"/>
    </row>
    <row r="178" spans="1:8" s="382" customFormat="1" ht="13.5" customHeight="1">
      <c r="A178" s="383"/>
      <c r="B178" s="522"/>
      <c r="C178" s="310"/>
      <c r="D178" s="341"/>
      <c r="E178" s="86"/>
      <c r="F178" s="86"/>
      <c r="G178" s="247"/>
      <c r="H178" s="247"/>
    </row>
    <row r="179" spans="1:8" s="382" customFormat="1" ht="15" customHeight="1">
      <c r="A179" s="383"/>
      <c r="B179" s="522"/>
      <c r="C179" s="310"/>
      <c r="D179" s="341"/>
      <c r="E179" s="86"/>
      <c r="F179" s="86"/>
      <c r="G179" s="247"/>
      <c r="H179" s="247"/>
    </row>
    <row r="180" spans="1:8" s="193" customFormat="1">
      <c r="A180" s="383"/>
      <c r="B180" s="522"/>
      <c r="C180" s="310"/>
      <c r="D180" s="341"/>
      <c r="E180" s="86"/>
      <c r="F180" s="86"/>
      <c r="G180" s="247"/>
      <c r="H180" s="247"/>
    </row>
    <row r="181" spans="1:8" s="193" customFormat="1" ht="10.5" customHeight="1">
      <c r="A181" s="383"/>
      <c r="B181" s="522"/>
      <c r="C181" s="310"/>
      <c r="D181" s="341"/>
      <c r="E181" s="86"/>
      <c r="F181" s="86"/>
      <c r="G181" s="247"/>
      <c r="H181" s="247"/>
    </row>
    <row r="182" spans="1:8" s="193" customFormat="1" ht="13.5" customHeight="1">
      <c r="A182" s="383"/>
      <c r="B182" s="522"/>
      <c r="C182" s="310"/>
      <c r="D182" s="341"/>
      <c r="E182" s="86"/>
      <c r="F182" s="86"/>
      <c r="G182" s="247"/>
      <c r="H182" s="247"/>
    </row>
    <row r="183" spans="1:8" s="193" customFormat="1">
      <c r="A183" s="383"/>
      <c r="B183" s="522"/>
      <c r="C183" s="310"/>
      <c r="D183" s="341"/>
      <c r="E183" s="86"/>
      <c r="F183" s="86"/>
      <c r="G183" s="247"/>
      <c r="H183" s="247"/>
    </row>
    <row r="184" spans="1:8" s="193" customFormat="1">
      <c r="A184" s="383"/>
      <c r="B184" s="522"/>
      <c r="C184" s="310"/>
      <c r="D184" s="341"/>
      <c r="E184" s="86"/>
      <c r="F184" s="86"/>
      <c r="G184" s="247"/>
      <c r="H184" s="247"/>
    </row>
    <row r="185" spans="1:8" s="193" customFormat="1">
      <c r="A185" s="383"/>
      <c r="B185" s="522"/>
      <c r="C185" s="310"/>
      <c r="D185" s="341"/>
      <c r="E185" s="86"/>
      <c r="F185" s="86"/>
      <c r="G185" s="247"/>
      <c r="H185" s="247"/>
    </row>
    <row r="186" spans="1:8" s="193" customFormat="1">
      <c r="A186" s="383"/>
      <c r="B186" s="522"/>
      <c r="C186" s="310"/>
      <c r="D186" s="341"/>
      <c r="E186" s="86"/>
      <c r="F186" s="86"/>
      <c r="G186" s="247"/>
      <c r="H186" s="247"/>
    </row>
    <row r="187" spans="1:8" s="193" customFormat="1" ht="11.25" customHeight="1">
      <c r="A187" s="383"/>
      <c r="B187" s="522"/>
      <c r="C187" s="310"/>
      <c r="D187" s="341"/>
      <c r="E187" s="86"/>
      <c r="F187" s="86"/>
      <c r="G187" s="247"/>
      <c r="H187" s="247"/>
    </row>
    <row r="188" spans="1:8" s="193" customFormat="1">
      <c r="A188" s="383"/>
      <c r="B188" s="522"/>
      <c r="C188" s="310"/>
      <c r="D188" s="341"/>
      <c r="E188" s="86"/>
      <c r="F188" s="86"/>
      <c r="G188" s="247"/>
      <c r="H188" s="247"/>
    </row>
    <row r="189" spans="1:8" s="193" customFormat="1">
      <c r="A189" s="383"/>
      <c r="B189" s="522"/>
      <c r="C189" s="310"/>
      <c r="D189" s="341"/>
      <c r="E189" s="86"/>
      <c r="F189" s="86"/>
      <c r="G189" s="247"/>
      <c r="H189" s="247"/>
    </row>
    <row r="190" spans="1:8" s="193" customFormat="1" ht="11.25" customHeight="1">
      <c r="A190" s="383"/>
      <c r="B190" s="522"/>
      <c r="C190" s="310"/>
      <c r="D190" s="341"/>
      <c r="E190" s="86"/>
      <c r="F190" s="86"/>
      <c r="G190" s="247"/>
      <c r="H190" s="247"/>
    </row>
    <row r="191" spans="1:8" s="105" customFormat="1">
      <c r="A191" s="383"/>
      <c r="B191" s="522"/>
      <c r="C191" s="310"/>
      <c r="D191" s="341"/>
      <c r="E191" s="86"/>
      <c r="F191" s="86"/>
      <c r="G191" s="247"/>
      <c r="H191" s="247"/>
    </row>
    <row r="192" spans="1:8" s="193" customFormat="1">
      <c r="A192" s="383"/>
      <c r="B192" s="522"/>
      <c r="C192" s="310"/>
      <c r="D192" s="341"/>
      <c r="E192" s="86"/>
      <c r="F192" s="86"/>
      <c r="G192" s="247"/>
      <c r="H192" s="247"/>
    </row>
    <row r="193" spans="1:8" s="193" customFormat="1">
      <c r="A193" s="383"/>
      <c r="B193" s="522"/>
      <c r="C193" s="310"/>
      <c r="D193" s="341"/>
      <c r="E193" s="86"/>
      <c r="F193" s="86"/>
      <c r="G193" s="247"/>
      <c r="H193" s="247"/>
    </row>
    <row r="194" spans="1:8" s="193" customFormat="1">
      <c r="A194" s="383"/>
      <c r="B194" s="522"/>
      <c r="C194" s="310"/>
      <c r="D194" s="341"/>
      <c r="E194" s="86"/>
      <c r="F194" s="86"/>
      <c r="G194" s="247"/>
      <c r="H194" s="247"/>
    </row>
    <row r="195" spans="1:8" s="263" customFormat="1" ht="15" customHeight="1">
      <c r="A195" s="383"/>
      <c r="B195" s="522"/>
      <c r="C195" s="310"/>
      <c r="D195" s="341"/>
      <c r="E195" s="86"/>
      <c r="F195" s="86"/>
      <c r="G195" s="247"/>
      <c r="H195" s="247"/>
    </row>
    <row r="196" spans="1:8" s="263" customFormat="1" ht="14.25" customHeight="1">
      <c r="A196" s="383"/>
      <c r="B196" s="522"/>
      <c r="C196" s="310"/>
      <c r="D196" s="341"/>
      <c r="E196" s="86"/>
      <c r="F196" s="86"/>
      <c r="G196" s="247"/>
      <c r="H196" s="247"/>
    </row>
    <row r="197" spans="1:8" s="263" customFormat="1" ht="13.5" customHeight="1">
      <c r="A197" s="383"/>
      <c r="B197" s="522"/>
      <c r="C197" s="310"/>
      <c r="D197" s="341"/>
      <c r="E197" s="86"/>
      <c r="F197" s="86"/>
      <c r="G197" s="247"/>
      <c r="H197" s="247"/>
    </row>
    <row r="198" spans="1:8" s="263" customFormat="1" ht="13.5" customHeight="1">
      <c r="A198" s="383"/>
      <c r="B198" s="522"/>
      <c r="C198" s="310"/>
      <c r="D198" s="341"/>
      <c r="E198" s="86"/>
      <c r="F198" s="86"/>
      <c r="G198" s="247"/>
      <c r="H198" s="247"/>
    </row>
    <row r="199" spans="1:8" s="263" customFormat="1">
      <c r="A199" s="383"/>
      <c r="B199" s="522"/>
      <c r="C199" s="310"/>
      <c r="D199" s="341"/>
      <c r="E199" s="86"/>
      <c r="F199" s="86"/>
      <c r="G199" s="247"/>
      <c r="H199" s="247"/>
    </row>
    <row r="200" spans="1:8" s="263" customFormat="1">
      <c r="A200" s="383"/>
      <c r="B200" s="522"/>
      <c r="C200" s="310"/>
      <c r="D200" s="341"/>
      <c r="E200" s="86"/>
      <c r="F200" s="86"/>
      <c r="G200" s="247"/>
      <c r="H200" s="247"/>
    </row>
    <row r="201" spans="1:8" s="263" customFormat="1" ht="12.75" customHeight="1">
      <c r="A201" s="383"/>
      <c r="B201" s="522"/>
      <c r="C201" s="310"/>
      <c r="D201" s="341"/>
      <c r="E201" s="86"/>
      <c r="F201" s="86"/>
      <c r="G201" s="247"/>
      <c r="H201" s="247"/>
    </row>
    <row r="202" spans="1:8" s="263" customFormat="1" ht="12.75" customHeight="1">
      <c r="A202" s="383"/>
      <c r="B202" s="522"/>
      <c r="C202" s="310"/>
      <c r="D202" s="341"/>
      <c r="E202" s="86"/>
      <c r="F202" s="86"/>
      <c r="G202" s="247"/>
      <c r="H202" s="247"/>
    </row>
    <row r="203" spans="1:8" s="263" customFormat="1" ht="12.75" customHeight="1">
      <c r="A203" s="383"/>
      <c r="B203" s="522"/>
      <c r="C203" s="310"/>
      <c r="D203" s="341"/>
      <c r="E203" s="86"/>
      <c r="F203" s="86"/>
      <c r="G203" s="247"/>
      <c r="H203" s="247"/>
    </row>
    <row r="204" spans="1:8" s="263" customFormat="1" ht="12.75" customHeight="1">
      <c r="A204" s="383"/>
      <c r="B204" s="522"/>
      <c r="C204" s="310"/>
      <c r="D204" s="341"/>
      <c r="E204" s="86"/>
      <c r="F204" s="86"/>
      <c r="G204" s="247"/>
      <c r="H204" s="247"/>
    </row>
    <row r="205" spans="1:8" s="263" customFormat="1">
      <c r="A205" s="383"/>
      <c r="B205" s="522"/>
      <c r="C205" s="310"/>
      <c r="D205" s="341"/>
      <c r="E205" s="86"/>
      <c r="F205" s="86"/>
      <c r="G205" s="247"/>
      <c r="H205" s="247"/>
    </row>
    <row r="206" spans="1:8" s="263" customFormat="1">
      <c r="A206" s="383"/>
      <c r="B206" s="522"/>
      <c r="C206" s="310"/>
      <c r="D206" s="341"/>
      <c r="E206" s="86"/>
      <c r="F206" s="86"/>
      <c r="G206" s="247"/>
      <c r="H206" s="247"/>
    </row>
    <row r="207" spans="1:8" s="263" customFormat="1">
      <c r="A207" s="383"/>
      <c r="B207" s="522"/>
      <c r="C207" s="310"/>
      <c r="D207" s="341"/>
      <c r="E207" s="86"/>
      <c r="F207" s="86"/>
      <c r="G207" s="247"/>
      <c r="H207" s="247"/>
    </row>
    <row r="208" spans="1:8" s="263" customFormat="1">
      <c r="A208" s="383"/>
      <c r="B208" s="522"/>
      <c r="C208" s="310"/>
      <c r="D208" s="341"/>
      <c r="E208" s="86"/>
      <c r="F208" s="86"/>
      <c r="G208" s="247"/>
      <c r="H208" s="247"/>
    </row>
    <row r="209" spans="1:8" s="263" customFormat="1">
      <c r="A209" s="383"/>
      <c r="B209" s="522"/>
      <c r="C209" s="310"/>
      <c r="D209" s="341"/>
      <c r="E209" s="86"/>
      <c r="F209" s="86"/>
      <c r="G209" s="247"/>
      <c r="H209" s="247"/>
    </row>
    <row r="210" spans="1:8" s="263" customFormat="1">
      <c r="A210" s="383"/>
      <c r="B210" s="522"/>
      <c r="C210" s="310"/>
      <c r="D210" s="341"/>
      <c r="E210" s="86"/>
      <c r="F210" s="86"/>
      <c r="G210" s="247"/>
      <c r="H210" s="247"/>
    </row>
    <row r="211" spans="1:8" s="263" customFormat="1">
      <c r="A211" s="383"/>
      <c r="B211" s="522"/>
      <c r="C211" s="310"/>
      <c r="D211" s="341"/>
      <c r="E211" s="86"/>
      <c r="F211" s="86"/>
      <c r="G211" s="247"/>
      <c r="H211" s="247"/>
    </row>
    <row r="212" spans="1:8" s="263" customFormat="1">
      <c r="A212" s="383"/>
      <c r="B212" s="522"/>
      <c r="C212" s="310"/>
      <c r="D212" s="341"/>
      <c r="E212" s="86"/>
      <c r="F212" s="86"/>
      <c r="G212" s="247"/>
      <c r="H212" s="247"/>
    </row>
    <row r="213" spans="1:8" s="263" customFormat="1">
      <c r="A213" s="383"/>
      <c r="B213" s="522"/>
      <c r="C213" s="310"/>
      <c r="D213" s="341"/>
      <c r="E213" s="86"/>
      <c r="F213" s="86"/>
      <c r="G213" s="247"/>
      <c r="H213" s="247"/>
    </row>
    <row r="214" spans="1:8" s="263" customFormat="1">
      <c r="A214" s="383"/>
      <c r="B214" s="522"/>
      <c r="C214" s="310"/>
      <c r="D214" s="341"/>
      <c r="E214" s="86"/>
      <c r="F214" s="86"/>
      <c r="G214" s="247"/>
      <c r="H214" s="247"/>
    </row>
    <row r="215" spans="1:8" s="263" customFormat="1">
      <c r="A215" s="383"/>
      <c r="B215" s="522"/>
      <c r="C215" s="310"/>
      <c r="D215" s="341"/>
      <c r="E215" s="86"/>
      <c r="F215" s="86"/>
      <c r="G215" s="247"/>
      <c r="H215" s="247"/>
    </row>
    <row r="216" spans="1:8" s="263" customFormat="1">
      <c r="A216" s="383"/>
      <c r="B216" s="522"/>
      <c r="C216" s="310"/>
      <c r="D216" s="341"/>
      <c r="E216" s="86"/>
      <c r="F216" s="86"/>
      <c r="G216" s="247"/>
      <c r="H216" s="247"/>
    </row>
    <row r="217" spans="1:8" s="263" customFormat="1">
      <c r="A217" s="383"/>
      <c r="B217" s="522"/>
      <c r="C217" s="310"/>
      <c r="D217" s="341"/>
      <c r="E217" s="86"/>
      <c r="F217" s="86"/>
      <c r="G217" s="247"/>
      <c r="H217" s="247"/>
    </row>
    <row r="218" spans="1:8" s="263" customFormat="1">
      <c r="A218" s="383"/>
      <c r="B218" s="522"/>
      <c r="C218" s="310"/>
      <c r="D218" s="341"/>
      <c r="E218" s="86"/>
      <c r="F218" s="86"/>
      <c r="G218" s="247"/>
      <c r="H218" s="247"/>
    </row>
    <row r="219" spans="1:8" s="263" customFormat="1">
      <c r="A219" s="383"/>
      <c r="B219" s="522"/>
      <c r="C219" s="310"/>
      <c r="D219" s="341"/>
      <c r="E219" s="86"/>
      <c r="F219" s="86"/>
      <c r="G219" s="247"/>
      <c r="H219" s="247"/>
    </row>
    <row r="220" spans="1:8" s="263" customFormat="1">
      <c r="A220" s="383"/>
      <c r="B220" s="522"/>
      <c r="C220" s="310"/>
      <c r="D220" s="341"/>
      <c r="E220" s="86"/>
      <c r="F220" s="86"/>
      <c r="G220" s="247"/>
      <c r="H220" s="247"/>
    </row>
    <row r="221" spans="1:8" s="263" customFormat="1">
      <c r="A221" s="383"/>
      <c r="B221" s="522"/>
      <c r="C221" s="310"/>
      <c r="D221" s="341"/>
      <c r="E221" s="86"/>
      <c r="F221" s="86"/>
      <c r="G221" s="247"/>
      <c r="H221" s="247"/>
    </row>
    <row r="222" spans="1:8" s="263" customFormat="1">
      <c r="A222" s="383"/>
      <c r="B222" s="522"/>
      <c r="C222" s="310"/>
      <c r="D222" s="341"/>
      <c r="E222" s="86"/>
      <c r="F222" s="86"/>
      <c r="G222" s="247"/>
      <c r="H222" s="247"/>
    </row>
    <row r="223" spans="1:8" s="263" customFormat="1">
      <c r="A223" s="383"/>
      <c r="B223" s="522"/>
      <c r="C223" s="310"/>
      <c r="D223" s="341"/>
      <c r="E223" s="86"/>
      <c r="F223" s="86"/>
      <c r="G223" s="247"/>
      <c r="H223" s="247"/>
    </row>
    <row r="224" spans="1:8" s="263" customFormat="1">
      <c r="A224" s="383"/>
      <c r="B224" s="522"/>
      <c r="C224" s="310"/>
      <c r="D224" s="341"/>
      <c r="E224" s="86"/>
      <c r="F224" s="86"/>
      <c r="G224" s="247"/>
      <c r="H224" s="247"/>
    </row>
    <row r="225" spans="1:8" s="263" customFormat="1">
      <c r="A225" s="383"/>
      <c r="B225" s="522"/>
      <c r="C225" s="310"/>
      <c r="D225" s="341"/>
      <c r="E225" s="86"/>
      <c r="F225" s="86"/>
      <c r="G225" s="247"/>
      <c r="H225" s="247"/>
    </row>
    <row r="226" spans="1:8" s="193" customFormat="1">
      <c r="A226" s="383"/>
      <c r="B226" s="522"/>
      <c r="C226" s="310"/>
      <c r="D226" s="341"/>
      <c r="E226" s="86"/>
      <c r="F226" s="86"/>
      <c r="G226" s="247"/>
      <c r="H226" s="247"/>
    </row>
    <row r="227" spans="1:8" s="193" customFormat="1">
      <c r="A227" s="383"/>
      <c r="B227" s="522"/>
      <c r="C227" s="310"/>
      <c r="D227" s="341"/>
      <c r="E227" s="86"/>
      <c r="F227" s="86"/>
      <c r="G227" s="247"/>
      <c r="H227" s="247"/>
    </row>
    <row r="228" spans="1:8" s="193" customFormat="1">
      <c r="A228" s="383"/>
      <c r="B228" s="522"/>
      <c r="C228" s="310"/>
      <c r="D228" s="341"/>
      <c r="E228" s="86"/>
      <c r="F228" s="86"/>
      <c r="G228" s="247"/>
      <c r="H228" s="247"/>
    </row>
    <row r="229" spans="1:8" s="263" customFormat="1">
      <c r="A229" s="383"/>
      <c r="B229" s="522"/>
      <c r="C229" s="310"/>
      <c r="D229" s="341"/>
      <c r="E229" s="86"/>
      <c r="F229" s="86"/>
      <c r="G229" s="247"/>
      <c r="H229" s="247"/>
    </row>
    <row r="230" spans="1:8" s="263" customFormat="1">
      <c r="A230" s="383"/>
      <c r="B230" s="522"/>
      <c r="C230" s="310"/>
      <c r="D230" s="341"/>
      <c r="E230" s="86"/>
      <c r="F230" s="86"/>
      <c r="G230" s="247"/>
      <c r="H230" s="247"/>
    </row>
    <row r="231" spans="1:8" s="263" customFormat="1">
      <c r="A231" s="383"/>
      <c r="B231" s="522"/>
      <c r="C231" s="310"/>
      <c r="D231" s="341"/>
      <c r="E231" s="86"/>
      <c r="F231" s="86"/>
      <c r="G231" s="247"/>
      <c r="H231" s="247"/>
    </row>
    <row r="232" spans="1:8" s="263" customFormat="1">
      <c r="A232" s="383"/>
      <c r="B232" s="522"/>
      <c r="C232" s="310"/>
      <c r="D232" s="341"/>
      <c r="E232" s="86"/>
      <c r="F232" s="86"/>
      <c r="G232" s="247"/>
      <c r="H232" s="247"/>
    </row>
    <row r="233" spans="1:8" s="263" customFormat="1">
      <c r="A233" s="383"/>
      <c r="B233" s="522"/>
      <c r="C233" s="310"/>
      <c r="D233" s="341"/>
      <c r="E233" s="86"/>
      <c r="F233" s="86"/>
      <c r="G233" s="247"/>
      <c r="H233" s="247"/>
    </row>
    <row r="234" spans="1:8" s="263" customFormat="1">
      <c r="A234" s="383"/>
      <c r="B234" s="522"/>
      <c r="C234" s="310"/>
      <c r="D234" s="341"/>
      <c r="E234" s="86"/>
      <c r="F234" s="86"/>
      <c r="G234" s="247"/>
      <c r="H234" s="247"/>
    </row>
    <row r="235" spans="1:8" s="263" customFormat="1">
      <c r="A235" s="383"/>
      <c r="B235" s="522"/>
      <c r="C235" s="310"/>
      <c r="D235" s="341"/>
      <c r="E235" s="86"/>
      <c r="F235" s="86"/>
      <c r="G235" s="247"/>
      <c r="H235" s="247"/>
    </row>
    <row r="236" spans="1:8" s="263" customFormat="1">
      <c r="A236" s="383"/>
      <c r="B236" s="522"/>
      <c r="C236" s="310"/>
      <c r="D236" s="341"/>
      <c r="E236" s="86"/>
      <c r="F236" s="86"/>
      <c r="G236" s="247"/>
      <c r="H236" s="247"/>
    </row>
    <row r="237" spans="1:8" s="193" customFormat="1">
      <c r="A237" s="383"/>
      <c r="B237" s="522"/>
      <c r="C237" s="310"/>
      <c r="D237" s="341"/>
      <c r="E237" s="86"/>
      <c r="F237" s="86"/>
      <c r="G237" s="247"/>
      <c r="H237" s="247"/>
    </row>
    <row r="238" spans="1:8" s="105" customFormat="1">
      <c r="A238" s="383"/>
      <c r="B238" s="522"/>
      <c r="C238" s="310"/>
      <c r="D238" s="341"/>
      <c r="E238" s="86"/>
      <c r="F238" s="86"/>
      <c r="G238" s="247"/>
      <c r="H238" s="247"/>
    </row>
    <row r="239" spans="1:8" s="193" customFormat="1">
      <c r="A239" s="383"/>
      <c r="B239" s="522"/>
      <c r="C239" s="310"/>
      <c r="D239" s="341"/>
      <c r="E239" s="86"/>
      <c r="F239" s="86"/>
      <c r="G239" s="247"/>
      <c r="H239" s="247"/>
    </row>
    <row r="240" spans="1:8" s="193" customFormat="1">
      <c r="A240" s="383"/>
      <c r="B240" s="522"/>
      <c r="C240" s="310"/>
      <c r="D240" s="341"/>
      <c r="E240" s="86"/>
      <c r="F240" s="86"/>
      <c r="G240" s="247"/>
      <c r="H240" s="247"/>
    </row>
    <row r="241" spans="1:8" s="193" customFormat="1">
      <c r="A241" s="383"/>
      <c r="B241" s="522"/>
      <c r="C241" s="310"/>
      <c r="D241" s="341"/>
      <c r="E241" s="86"/>
      <c r="F241" s="86"/>
      <c r="G241" s="247"/>
      <c r="H241" s="247"/>
    </row>
    <row r="242" spans="1:8" s="193" customFormat="1">
      <c r="A242" s="383"/>
      <c r="B242" s="522"/>
      <c r="C242" s="310"/>
      <c r="D242" s="341"/>
      <c r="E242" s="86"/>
      <c r="F242" s="86"/>
      <c r="G242" s="247"/>
      <c r="H242" s="247"/>
    </row>
    <row r="243" spans="1:8" s="263" customFormat="1">
      <c r="A243" s="383"/>
      <c r="B243" s="522"/>
      <c r="C243" s="310"/>
      <c r="D243" s="341"/>
      <c r="E243" s="86"/>
      <c r="F243" s="86"/>
      <c r="G243" s="247"/>
      <c r="H243" s="247"/>
    </row>
    <row r="244" spans="1:8" s="263" customFormat="1">
      <c r="A244" s="383"/>
      <c r="B244" s="522"/>
      <c r="C244" s="310"/>
      <c r="D244" s="341"/>
      <c r="E244" s="86"/>
      <c r="F244" s="86"/>
      <c r="G244" s="247"/>
      <c r="H244" s="247"/>
    </row>
    <row r="245" spans="1:8" s="263" customFormat="1">
      <c r="A245" s="383"/>
      <c r="B245" s="522"/>
      <c r="C245" s="310"/>
      <c r="D245" s="341"/>
      <c r="E245" s="86"/>
      <c r="F245" s="86"/>
      <c r="G245" s="247"/>
      <c r="H245" s="247"/>
    </row>
    <row r="246" spans="1:8" s="263" customFormat="1">
      <c r="A246" s="383"/>
      <c r="B246" s="522"/>
      <c r="C246" s="310"/>
      <c r="D246" s="341"/>
      <c r="E246" s="86"/>
      <c r="F246" s="86"/>
      <c r="G246" s="247"/>
      <c r="H246" s="247"/>
    </row>
    <row r="247" spans="1:8" s="263" customFormat="1">
      <c r="A247" s="383"/>
      <c r="B247" s="522"/>
      <c r="C247" s="310"/>
      <c r="D247" s="341"/>
      <c r="E247" s="86"/>
      <c r="F247" s="86"/>
      <c r="G247" s="247"/>
      <c r="H247" s="247"/>
    </row>
    <row r="248" spans="1:8" s="193" customFormat="1">
      <c r="A248" s="383"/>
      <c r="B248" s="522"/>
      <c r="C248" s="310"/>
      <c r="D248" s="341"/>
      <c r="E248" s="86"/>
      <c r="F248" s="86"/>
      <c r="G248" s="247"/>
      <c r="H248" s="247"/>
    </row>
    <row r="249" spans="1:8" s="193" customFormat="1">
      <c r="A249" s="383"/>
      <c r="B249" s="522"/>
      <c r="C249" s="310"/>
      <c r="D249" s="341"/>
      <c r="E249" s="86"/>
      <c r="F249" s="86"/>
      <c r="G249" s="247"/>
      <c r="H249" s="247"/>
    </row>
    <row r="250" spans="1:8" s="193" customFormat="1">
      <c r="A250" s="383"/>
      <c r="B250" s="522"/>
      <c r="C250" s="310"/>
      <c r="D250" s="341"/>
      <c r="E250" s="86"/>
      <c r="F250" s="86"/>
      <c r="G250" s="247"/>
      <c r="H250" s="247"/>
    </row>
    <row r="251" spans="1:8" s="193" customFormat="1">
      <c r="A251" s="383"/>
      <c r="B251" s="522"/>
      <c r="C251" s="310"/>
      <c r="D251" s="341"/>
      <c r="E251" s="86"/>
      <c r="F251" s="86"/>
      <c r="G251" s="247"/>
      <c r="H251" s="247"/>
    </row>
    <row r="252" spans="1:8" s="193" customFormat="1">
      <c r="A252" s="383"/>
      <c r="B252" s="522"/>
      <c r="C252" s="310"/>
      <c r="D252" s="341"/>
      <c r="E252" s="86"/>
      <c r="F252" s="86"/>
      <c r="G252" s="247"/>
      <c r="H252" s="247"/>
    </row>
    <row r="253" spans="1:8" s="105" customFormat="1">
      <c r="A253" s="383"/>
      <c r="B253" s="522"/>
      <c r="C253" s="310"/>
      <c r="D253" s="341"/>
      <c r="E253" s="86"/>
      <c r="F253" s="86"/>
      <c r="G253" s="247"/>
      <c r="H253" s="247"/>
    </row>
    <row r="254" spans="1:8" s="105" customFormat="1">
      <c r="A254" s="383"/>
      <c r="B254" s="522"/>
      <c r="C254" s="310"/>
      <c r="D254" s="341"/>
      <c r="E254" s="86"/>
      <c r="F254" s="86"/>
      <c r="G254" s="247"/>
      <c r="H254" s="247"/>
    </row>
    <row r="255" spans="1:8" s="193" customFormat="1">
      <c r="A255" s="383"/>
      <c r="B255" s="522"/>
      <c r="C255" s="310"/>
      <c r="D255" s="341"/>
      <c r="E255" s="86"/>
      <c r="F255" s="86"/>
      <c r="G255" s="247"/>
      <c r="H255" s="247"/>
    </row>
    <row r="256" spans="1:8" s="193" customFormat="1">
      <c r="A256" s="383"/>
      <c r="B256" s="522"/>
      <c r="C256" s="310"/>
      <c r="D256" s="341"/>
      <c r="E256" s="86"/>
      <c r="F256" s="86"/>
      <c r="G256" s="247"/>
      <c r="H256" s="247"/>
    </row>
    <row r="257" spans="1:8" s="193" customFormat="1">
      <c r="A257" s="383"/>
      <c r="B257" s="522"/>
      <c r="C257" s="310"/>
      <c r="D257" s="341"/>
      <c r="E257" s="86"/>
      <c r="F257" s="86"/>
      <c r="G257" s="247"/>
      <c r="H257" s="247"/>
    </row>
    <row r="258" spans="1:8" s="193" customFormat="1">
      <c r="A258" s="383"/>
      <c r="B258" s="522"/>
      <c r="C258" s="310"/>
      <c r="D258" s="341"/>
      <c r="E258" s="86"/>
      <c r="F258" s="86"/>
      <c r="G258" s="247"/>
      <c r="H258" s="247"/>
    </row>
    <row r="259" spans="1:8" s="105" customFormat="1">
      <c r="A259" s="383"/>
      <c r="B259" s="522"/>
      <c r="C259" s="310"/>
      <c r="D259" s="341"/>
      <c r="E259" s="86"/>
      <c r="F259" s="86"/>
      <c r="G259" s="247"/>
      <c r="H259" s="247"/>
    </row>
    <row r="260" spans="1:8" s="193" customFormat="1">
      <c r="A260" s="383"/>
      <c r="B260" s="522"/>
      <c r="C260" s="310"/>
      <c r="D260" s="341"/>
      <c r="E260" s="86"/>
      <c r="F260" s="86"/>
      <c r="G260" s="247"/>
      <c r="H260" s="247"/>
    </row>
    <row r="261" spans="1:8" s="105" customFormat="1">
      <c r="A261" s="383"/>
      <c r="B261" s="522"/>
      <c r="C261" s="310"/>
      <c r="D261" s="341"/>
      <c r="E261" s="86"/>
      <c r="F261" s="86"/>
      <c r="G261" s="247"/>
      <c r="H261" s="247"/>
    </row>
    <row r="262" spans="1:8" s="105" customFormat="1">
      <c r="A262" s="383"/>
      <c r="B262" s="522"/>
      <c r="C262" s="310"/>
      <c r="D262" s="341"/>
      <c r="E262" s="86"/>
      <c r="F262" s="86"/>
      <c r="G262" s="247"/>
      <c r="H262" s="247"/>
    </row>
    <row r="263" spans="1:8" s="193" customFormat="1">
      <c r="A263" s="383"/>
      <c r="B263" s="522"/>
      <c r="C263" s="310"/>
      <c r="D263" s="341"/>
      <c r="E263" s="86"/>
      <c r="F263" s="86"/>
      <c r="G263" s="247"/>
      <c r="H263" s="247"/>
    </row>
    <row r="264" spans="1:8" s="105" customFormat="1">
      <c r="A264" s="383"/>
      <c r="B264" s="522"/>
      <c r="C264" s="310"/>
      <c r="D264" s="341"/>
      <c r="E264" s="86"/>
      <c r="F264" s="86"/>
      <c r="G264" s="247"/>
      <c r="H264" s="247"/>
    </row>
    <row r="265" spans="1:8" s="193" customFormat="1">
      <c r="A265" s="383"/>
      <c r="B265" s="522"/>
      <c r="C265" s="310"/>
      <c r="D265" s="341"/>
      <c r="E265" s="86"/>
      <c r="F265" s="86"/>
      <c r="G265" s="247"/>
      <c r="H265" s="247"/>
    </row>
    <row r="266" spans="1:8" s="193" customFormat="1">
      <c r="A266" s="383"/>
      <c r="B266" s="522"/>
      <c r="C266" s="310"/>
      <c r="D266" s="341"/>
      <c r="E266" s="86"/>
      <c r="F266" s="86"/>
      <c r="G266" s="247"/>
      <c r="H266" s="247"/>
    </row>
    <row r="267" spans="1:8" s="193" customFormat="1">
      <c r="A267" s="383"/>
      <c r="B267" s="522"/>
      <c r="C267" s="310"/>
      <c r="D267" s="341"/>
      <c r="E267" s="86"/>
      <c r="F267" s="86"/>
      <c r="G267" s="247"/>
      <c r="H267" s="247"/>
    </row>
    <row r="268" spans="1:8" s="193" customFormat="1">
      <c r="A268" s="383"/>
      <c r="B268" s="522"/>
      <c r="C268" s="310"/>
      <c r="D268" s="341"/>
      <c r="E268" s="86"/>
      <c r="F268" s="86"/>
      <c r="G268" s="247"/>
      <c r="H268" s="247"/>
    </row>
    <row r="269" spans="1:8" s="105" customFormat="1">
      <c r="A269" s="383"/>
      <c r="B269" s="522"/>
      <c r="C269" s="310"/>
      <c r="D269" s="341"/>
      <c r="E269" s="86"/>
      <c r="F269" s="86"/>
      <c r="G269" s="247"/>
      <c r="H269" s="247"/>
    </row>
    <row r="270" spans="1:8" s="193" customFormat="1">
      <c r="A270" s="383"/>
      <c r="B270" s="522"/>
      <c r="C270" s="310"/>
      <c r="D270" s="341"/>
      <c r="E270" s="86"/>
      <c r="F270" s="86"/>
      <c r="G270" s="247"/>
      <c r="H270" s="247"/>
    </row>
    <row r="271" spans="1:8" s="193" customFormat="1">
      <c r="A271" s="383"/>
      <c r="B271" s="522"/>
      <c r="C271" s="310"/>
      <c r="D271" s="341"/>
      <c r="E271" s="86"/>
      <c r="F271" s="86"/>
      <c r="G271" s="247"/>
      <c r="H271" s="247"/>
    </row>
    <row r="272" spans="1:8" s="193" customFormat="1">
      <c r="A272" s="383"/>
      <c r="B272" s="522"/>
      <c r="C272" s="310"/>
      <c r="D272" s="341"/>
      <c r="E272" s="86"/>
      <c r="F272" s="86"/>
      <c r="G272" s="247"/>
      <c r="H272" s="247"/>
    </row>
    <row r="273" spans="1:8" s="193" customFormat="1">
      <c r="A273" s="383"/>
      <c r="B273" s="522"/>
      <c r="C273" s="310"/>
      <c r="D273" s="341"/>
      <c r="E273" s="86"/>
      <c r="F273" s="86"/>
      <c r="G273" s="247"/>
      <c r="H273" s="247"/>
    </row>
    <row r="274" spans="1:8" s="193" customFormat="1">
      <c r="A274" s="383"/>
      <c r="B274" s="522"/>
      <c r="C274" s="310"/>
      <c r="D274" s="341"/>
      <c r="E274" s="86"/>
      <c r="F274" s="86"/>
      <c r="G274" s="247"/>
      <c r="H274" s="247"/>
    </row>
    <row r="275" spans="1:8" s="193" customFormat="1">
      <c r="A275" s="383"/>
      <c r="B275" s="522"/>
      <c r="C275" s="310"/>
      <c r="D275" s="341"/>
      <c r="E275" s="86"/>
      <c r="F275" s="86"/>
      <c r="G275" s="247"/>
      <c r="H275" s="247"/>
    </row>
    <row r="276" spans="1:8" s="105" customFormat="1">
      <c r="A276" s="383"/>
      <c r="B276" s="522"/>
      <c r="C276" s="310"/>
      <c r="D276" s="341"/>
      <c r="E276" s="86"/>
      <c r="F276" s="86"/>
      <c r="G276" s="247"/>
      <c r="H276" s="247"/>
    </row>
    <row r="277" spans="1:8" s="193" customFormat="1">
      <c r="A277" s="383"/>
      <c r="B277" s="522"/>
      <c r="C277" s="310"/>
      <c r="D277" s="341"/>
      <c r="E277" s="86"/>
      <c r="F277" s="86"/>
      <c r="G277" s="247"/>
      <c r="H277" s="247"/>
    </row>
    <row r="278" spans="1:8" s="193" customFormat="1">
      <c r="A278" s="383"/>
      <c r="B278" s="522"/>
      <c r="C278" s="310"/>
      <c r="D278" s="341"/>
      <c r="E278" s="86"/>
      <c r="F278" s="86"/>
      <c r="G278" s="247"/>
      <c r="H278" s="247"/>
    </row>
    <row r="279" spans="1:8" s="193" customFormat="1">
      <c r="A279" s="383"/>
      <c r="B279" s="522"/>
      <c r="C279" s="310"/>
      <c r="D279" s="341"/>
      <c r="E279" s="86"/>
      <c r="F279" s="86"/>
      <c r="G279" s="247"/>
      <c r="H279" s="247"/>
    </row>
    <row r="280" spans="1:8" s="193" customFormat="1">
      <c r="A280" s="383"/>
      <c r="B280" s="522"/>
      <c r="C280" s="310"/>
      <c r="D280" s="341"/>
      <c r="E280" s="86"/>
      <c r="F280" s="86"/>
      <c r="G280" s="247"/>
      <c r="H280" s="247"/>
    </row>
    <row r="281" spans="1:8" s="193" customFormat="1">
      <c r="A281" s="383"/>
      <c r="B281" s="522"/>
      <c r="C281" s="310"/>
      <c r="D281" s="341"/>
      <c r="E281" s="86"/>
      <c r="F281" s="86"/>
      <c r="G281" s="247"/>
      <c r="H281" s="247"/>
    </row>
    <row r="282" spans="1:8" s="193" customFormat="1">
      <c r="A282" s="383"/>
      <c r="B282" s="522"/>
      <c r="C282" s="310"/>
      <c r="D282" s="341"/>
      <c r="E282" s="86"/>
      <c r="F282" s="86"/>
      <c r="G282" s="247"/>
      <c r="H282" s="247"/>
    </row>
    <row r="283" spans="1:8" s="193" customFormat="1">
      <c r="A283" s="383"/>
      <c r="B283" s="522"/>
      <c r="C283" s="310"/>
      <c r="D283" s="341"/>
      <c r="E283" s="86"/>
      <c r="F283" s="86"/>
      <c r="G283" s="247"/>
      <c r="H283" s="247"/>
    </row>
    <row r="284" spans="1:8" s="193" customFormat="1">
      <c r="A284" s="383"/>
      <c r="B284" s="522"/>
      <c r="C284" s="310"/>
      <c r="D284" s="341"/>
      <c r="E284" s="86"/>
      <c r="F284" s="86"/>
      <c r="G284" s="247"/>
      <c r="H284" s="247"/>
    </row>
    <row r="285" spans="1:8" s="193" customFormat="1">
      <c r="A285" s="383"/>
      <c r="B285" s="522"/>
      <c r="C285" s="310"/>
      <c r="D285" s="341"/>
      <c r="E285" s="86"/>
      <c r="F285" s="86"/>
      <c r="G285" s="247"/>
      <c r="H285" s="247"/>
    </row>
    <row r="286" spans="1:8" s="193" customFormat="1" ht="11.25" customHeight="1">
      <c r="A286" s="383"/>
      <c r="B286" s="522"/>
      <c r="C286" s="310"/>
      <c r="D286" s="341"/>
      <c r="E286" s="86"/>
      <c r="F286" s="86"/>
      <c r="G286" s="247"/>
      <c r="H286" s="247"/>
    </row>
    <row r="287" spans="1:8" s="263" customFormat="1">
      <c r="A287" s="383"/>
      <c r="B287" s="522"/>
      <c r="C287" s="310"/>
      <c r="D287" s="341"/>
      <c r="E287" s="86"/>
      <c r="F287" s="86"/>
      <c r="G287" s="247"/>
      <c r="H287" s="247"/>
    </row>
    <row r="288" spans="1:8" s="193" customFormat="1">
      <c r="A288" s="383"/>
      <c r="B288" s="522"/>
      <c r="C288" s="310"/>
      <c r="D288" s="341"/>
      <c r="E288" s="86"/>
      <c r="F288" s="86"/>
      <c r="G288" s="247"/>
      <c r="H288" s="247"/>
    </row>
    <row r="289" spans="1:8" s="193" customFormat="1">
      <c r="A289" s="383"/>
      <c r="B289" s="522"/>
      <c r="C289" s="310"/>
      <c r="D289" s="341"/>
      <c r="E289" s="86"/>
      <c r="F289" s="86"/>
      <c r="G289" s="247"/>
      <c r="H289" s="247"/>
    </row>
    <row r="290" spans="1:8" s="193" customFormat="1">
      <c r="A290" s="383"/>
      <c r="B290" s="522"/>
      <c r="C290" s="310"/>
      <c r="D290" s="341"/>
      <c r="E290" s="86"/>
      <c r="F290" s="86"/>
      <c r="G290" s="247"/>
      <c r="H290" s="247"/>
    </row>
    <row r="291" spans="1:8" s="193" customFormat="1">
      <c r="A291" s="383"/>
      <c r="B291" s="522"/>
      <c r="C291" s="310"/>
      <c r="D291" s="341"/>
      <c r="E291" s="86"/>
      <c r="F291" s="86"/>
      <c r="G291" s="247"/>
      <c r="H291" s="247"/>
    </row>
    <row r="292" spans="1:8" s="193" customFormat="1">
      <c r="A292" s="383"/>
      <c r="B292" s="522"/>
      <c r="C292" s="310"/>
      <c r="D292" s="341"/>
      <c r="E292" s="86"/>
      <c r="F292" s="86"/>
      <c r="G292" s="247"/>
      <c r="H292" s="247"/>
    </row>
    <row r="293" spans="1:8" s="193" customFormat="1">
      <c r="A293" s="383"/>
      <c r="B293" s="522"/>
      <c r="C293" s="310"/>
      <c r="D293" s="341"/>
      <c r="E293" s="86"/>
      <c r="F293" s="86"/>
      <c r="G293" s="247"/>
      <c r="H293" s="247"/>
    </row>
    <row r="294" spans="1:8" s="193" customFormat="1">
      <c r="A294" s="383"/>
      <c r="B294" s="522"/>
      <c r="C294" s="310"/>
      <c r="D294" s="341"/>
      <c r="E294" s="86"/>
      <c r="F294" s="86"/>
      <c r="G294" s="247"/>
      <c r="H294" s="247"/>
    </row>
    <row r="295" spans="1:8" s="193" customFormat="1">
      <c r="A295" s="383"/>
      <c r="B295" s="522"/>
      <c r="C295" s="310"/>
      <c r="D295" s="341"/>
      <c r="E295" s="86"/>
      <c r="F295" s="86"/>
      <c r="G295" s="247"/>
      <c r="H295" s="247"/>
    </row>
    <row r="296" spans="1:8" s="193" customFormat="1">
      <c r="A296" s="383"/>
      <c r="B296" s="522"/>
      <c r="C296" s="310"/>
      <c r="D296" s="341"/>
      <c r="E296" s="86"/>
      <c r="F296" s="86"/>
      <c r="G296" s="247"/>
      <c r="H296" s="247"/>
    </row>
    <row r="297" spans="1:8" s="193" customFormat="1" ht="27" customHeight="1">
      <c r="A297" s="383"/>
      <c r="B297" s="522"/>
      <c r="C297" s="310"/>
      <c r="D297" s="341"/>
      <c r="E297" s="86"/>
      <c r="F297" s="86"/>
      <c r="G297" s="247"/>
      <c r="H297" s="247"/>
    </row>
    <row r="298" spans="1:8" s="193" customFormat="1">
      <c r="A298" s="383"/>
      <c r="B298" s="522"/>
      <c r="C298" s="310"/>
      <c r="D298" s="341"/>
      <c r="E298" s="86"/>
      <c r="F298" s="86"/>
      <c r="G298" s="247"/>
      <c r="H298" s="247"/>
    </row>
    <row r="299" spans="1:8" s="193" customFormat="1">
      <c r="A299" s="383"/>
      <c r="B299" s="522"/>
      <c r="C299" s="310"/>
      <c r="D299" s="341"/>
      <c r="E299" s="86"/>
      <c r="F299" s="86"/>
      <c r="G299" s="247"/>
      <c r="H299" s="247"/>
    </row>
    <row r="300" spans="1:8" s="193" customFormat="1">
      <c r="A300" s="383"/>
      <c r="B300" s="522"/>
      <c r="C300" s="310"/>
      <c r="D300" s="341"/>
      <c r="E300" s="86"/>
      <c r="F300" s="86"/>
      <c r="G300" s="247"/>
      <c r="H300" s="247"/>
    </row>
    <row r="301" spans="1:8" s="193" customFormat="1">
      <c r="A301" s="383"/>
      <c r="B301" s="522"/>
      <c r="C301" s="310"/>
      <c r="D301" s="341"/>
      <c r="E301" s="86"/>
      <c r="F301" s="86"/>
      <c r="G301" s="247"/>
      <c r="H301" s="247"/>
    </row>
    <row r="302" spans="1:8" s="263" customFormat="1">
      <c r="A302" s="383"/>
      <c r="B302" s="522"/>
      <c r="C302" s="310"/>
      <c r="D302" s="341"/>
      <c r="E302" s="86"/>
      <c r="F302" s="86"/>
      <c r="G302" s="247"/>
      <c r="H302" s="247"/>
    </row>
    <row r="303" spans="1:8" s="263" customFormat="1">
      <c r="A303" s="383"/>
      <c r="B303" s="522"/>
      <c r="C303" s="310"/>
      <c r="D303" s="341"/>
      <c r="E303" s="86"/>
      <c r="F303" s="86"/>
      <c r="G303" s="247"/>
      <c r="H303" s="247"/>
    </row>
    <row r="304" spans="1:8" s="263" customFormat="1">
      <c r="A304" s="383"/>
      <c r="B304" s="522"/>
      <c r="C304" s="310"/>
      <c r="D304" s="341"/>
      <c r="E304" s="86"/>
      <c r="F304" s="86"/>
      <c r="G304" s="247"/>
      <c r="H304" s="247"/>
    </row>
    <row r="305" spans="1:8" s="263" customFormat="1">
      <c r="A305" s="383"/>
      <c r="B305" s="522"/>
      <c r="C305" s="310"/>
      <c r="D305" s="341"/>
      <c r="E305" s="86"/>
      <c r="F305" s="86"/>
      <c r="G305" s="247"/>
      <c r="H305" s="247"/>
    </row>
    <row r="306" spans="1:8" s="105" customFormat="1">
      <c r="A306" s="383"/>
      <c r="B306" s="522"/>
      <c r="C306" s="310"/>
      <c r="D306" s="341"/>
      <c r="E306" s="86"/>
      <c r="F306" s="86"/>
      <c r="G306" s="247"/>
      <c r="H306" s="247"/>
    </row>
    <row r="307" spans="1:8" s="193" customFormat="1">
      <c r="A307" s="383"/>
      <c r="B307" s="522"/>
      <c r="C307" s="310"/>
      <c r="D307" s="341"/>
      <c r="E307" s="86"/>
      <c r="F307" s="86"/>
      <c r="G307" s="247"/>
      <c r="H307" s="247"/>
    </row>
    <row r="308" spans="1:8" s="193" customFormat="1">
      <c r="A308" s="383"/>
      <c r="B308" s="522"/>
      <c r="C308" s="310"/>
      <c r="D308" s="341"/>
      <c r="E308" s="86"/>
      <c r="F308" s="86"/>
      <c r="G308" s="247"/>
      <c r="H308" s="247"/>
    </row>
    <row r="309" spans="1:8" s="193" customFormat="1">
      <c r="A309" s="383"/>
      <c r="B309" s="522"/>
      <c r="C309" s="310"/>
      <c r="D309" s="341"/>
      <c r="E309" s="86"/>
      <c r="F309" s="86"/>
      <c r="G309" s="247"/>
      <c r="H309" s="247"/>
    </row>
    <row r="310" spans="1:8" s="193" customFormat="1">
      <c r="A310" s="383"/>
      <c r="B310" s="522"/>
      <c r="C310" s="310"/>
      <c r="D310" s="341"/>
      <c r="E310" s="86"/>
      <c r="F310" s="86"/>
      <c r="G310" s="247"/>
      <c r="H310" s="247"/>
    </row>
    <row r="311" spans="1:8" s="193" customFormat="1">
      <c r="A311" s="383"/>
      <c r="B311" s="522"/>
      <c r="C311" s="310"/>
      <c r="D311" s="341"/>
      <c r="E311" s="86"/>
      <c r="F311" s="86"/>
      <c r="G311" s="247"/>
      <c r="H311" s="247"/>
    </row>
    <row r="312" spans="1:8" s="193" customFormat="1">
      <c r="A312" s="383"/>
      <c r="B312" s="522"/>
      <c r="C312" s="310"/>
      <c r="D312" s="341"/>
      <c r="E312" s="86"/>
      <c r="F312" s="86"/>
      <c r="G312" s="247"/>
      <c r="H312" s="247"/>
    </row>
    <row r="313" spans="1:8" s="193" customFormat="1">
      <c r="A313" s="383"/>
      <c r="B313" s="522"/>
      <c r="C313" s="310"/>
      <c r="D313" s="341"/>
      <c r="E313" s="86"/>
      <c r="F313" s="86"/>
      <c r="G313" s="247"/>
      <c r="H313" s="247"/>
    </row>
    <row r="314" spans="1:8" s="193" customFormat="1">
      <c r="A314" s="383"/>
      <c r="B314" s="522"/>
      <c r="C314" s="310"/>
      <c r="D314" s="341"/>
      <c r="E314" s="86"/>
      <c r="F314" s="86"/>
      <c r="G314" s="247"/>
      <c r="H314" s="247"/>
    </row>
    <row r="315" spans="1:8" s="193" customFormat="1">
      <c r="A315" s="383"/>
      <c r="B315" s="522"/>
      <c r="C315" s="310"/>
      <c r="D315" s="341"/>
      <c r="E315" s="86"/>
      <c r="F315" s="86"/>
      <c r="G315" s="247"/>
      <c r="H315" s="247"/>
    </row>
    <row r="316" spans="1:8" s="263" customFormat="1" ht="10.5" customHeight="1">
      <c r="A316" s="383"/>
      <c r="B316" s="522"/>
      <c r="C316" s="310"/>
      <c r="D316" s="341"/>
      <c r="E316" s="86"/>
      <c r="F316" s="86"/>
      <c r="G316" s="247"/>
      <c r="H316" s="247"/>
    </row>
    <row r="317" spans="1:8" s="193" customFormat="1" ht="28.5" customHeight="1">
      <c r="A317" s="383"/>
      <c r="B317" s="522"/>
      <c r="C317" s="310"/>
      <c r="D317" s="341"/>
      <c r="E317" s="86"/>
      <c r="F317" s="86"/>
      <c r="G317" s="247"/>
      <c r="H317" s="247"/>
    </row>
    <row r="318" spans="1:8" s="193" customFormat="1">
      <c r="A318" s="383"/>
      <c r="B318" s="522"/>
      <c r="C318" s="310"/>
      <c r="D318" s="341"/>
      <c r="E318" s="86"/>
      <c r="F318" s="86"/>
      <c r="G318" s="247"/>
      <c r="H318" s="247"/>
    </row>
    <row r="319" spans="1:8" s="263" customFormat="1">
      <c r="A319" s="383"/>
      <c r="B319" s="522"/>
      <c r="C319" s="310"/>
      <c r="D319" s="341"/>
      <c r="E319" s="86"/>
      <c r="F319" s="86"/>
      <c r="G319" s="247"/>
      <c r="H319" s="247"/>
    </row>
    <row r="320" spans="1:8" s="263" customFormat="1">
      <c r="A320" s="383"/>
      <c r="B320" s="522"/>
      <c r="C320" s="310"/>
      <c r="D320" s="341"/>
      <c r="E320" s="86"/>
      <c r="F320" s="86"/>
      <c r="G320" s="247"/>
      <c r="H320" s="247"/>
    </row>
    <row r="321" spans="1:8" s="263" customFormat="1">
      <c r="A321" s="383"/>
      <c r="B321" s="522"/>
      <c r="C321" s="310"/>
      <c r="D321" s="341"/>
      <c r="E321" s="86"/>
      <c r="F321" s="86"/>
      <c r="G321" s="247"/>
      <c r="H321" s="247"/>
    </row>
    <row r="322" spans="1:8" s="193" customFormat="1">
      <c r="A322" s="383"/>
      <c r="B322" s="522"/>
      <c r="C322" s="310"/>
      <c r="D322" s="341"/>
      <c r="E322" s="86"/>
      <c r="F322" s="86"/>
      <c r="G322" s="247"/>
      <c r="H322" s="247"/>
    </row>
    <row r="323" spans="1:8" s="193" customFormat="1">
      <c r="A323" s="383"/>
      <c r="B323" s="522"/>
      <c r="C323" s="310"/>
      <c r="D323" s="341"/>
      <c r="E323" s="86"/>
      <c r="F323" s="86"/>
      <c r="G323" s="247"/>
      <c r="H323" s="247"/>
    </row>
    <row r="324" spans="1:8" s="193" customFormat="1">
      <c r="A324" s="383"/>
      <c r="B324" s="522"/>
      <c r="C324" s="310"/>
      <c r="D324" s="341"/>
      <c r="E324" s="86"/>
      <c r="F324" s="86"/>
      <c r="G324" s="247"/>
      <c r="H324" s="247"/>
    </row>
    <row r="325" spans="1:8" s="193" customFormat="1">
      <c r="A325" s="383"/>
      <c r="B325" s="522"/>
      <c r="C325" s="310"/>
      <c r="D325" s="341"/>
      <c r="E325" s="86"/>
      <c r="F325" s="86"/>
      <c r="G325" s="247"/>
      <c r="H325" s="247"/>
    </row>
    <row r="326" spans="1:8" s="263" customFormat="1">
      <c r="A326" s="383"/>
      <c r="B326" s="522"/>
      <c r="C326" s="310"/>
      <c r="D326" s="341"/>
      <c r="E326" s="86"/>
      <c r="F326" s="86"/>
      <c r="G326" s="247"/>
      <c r="H326" s="247"/>
    </row>
    <row r="327" spans="1:8" s="263" customFormat="1">
      <c r="A327" s="383"/>
      <c r="B327" s="522"/>
      <c r="C327" s="310"/>
      <c r="D327" s="341"/>
      <c r="E327" s="86"/>
      <c r="F327" s="86"/>
      <c r="G327" s="247"/>
      <c r="H327" s="247"/>
    </row>
    <row r="328" spans="1:8" s="105" customFormat="1">
      <c r="A328" s="383"/>
      <c r="B328" s="522"/>
      <c r="C328" s="310"/>
      <c r="D328" s="341"/>
      <c r="E328" s="86"/>
      <c r="F328" s="86"/>
      <c r="G328" s="247"/>
      <c r="H328" s="247"/>
    </row>
    <row r="329" spans="1:8" s="193" customFormat="1">
      <c r="A329" s="383"/>
      <c r="B329" s="522"/>
      <c r="C329" s="310"/>
      <c r="D329" s="341"/>
      <c r="E329" s="86"/>
      <c r="F329" s="86"/>
      <c r="G329" s="247"/>
      <c r="H329" s="247"/>
    </row>
    <row r="330" spans="1:8" s="193" customFormat="1">
      <c r="A330" s="383"/>
      <c r="B330" s="522"/>
      <c r="C330" s="310"/>
      <c r="D330" s="341"/>
      <c r="E330" s="86"/>
      <c r="F330" s="86"/>
      <c r="G330" s="247"/>
      <c r="H330" s="247"/>
    </row>
    <row r="331" spans="1:8" s="105" customFormat="1">
      <c r="A331" s="383"/>
      <c r="B331" s="522"/>
      <c r="C331" s="310"/>
      <c r="D331" s="341"/>
      <c r="E331" s="86"/>
      <c r="F331" s="86"/>
      <c r="G331" s="247"/>
      <c r="H331" s="247"/>
    </row>
    <row r="332" spans="1:8" s="263" customFormat="1">
      <c r="A332" s="383"/>
      <c r="B332" s="522"/>
      <c r="C332" s="310"/>
      <c r="D332" s="341"/>
      <c r="E332" s="86"/>
      <c r="F332" s="86"/>
      <c r="G332" s="247"/>
      <c r="H332" s="247"/>
    </row>
    <row r="333" spans="1:8" s="263" customFormat="1">
      <c r="A333" s="383"/>
      <c r="B333" s="522"/>
      <c r="C333" s="310"/>
      <c r="D333" s="341"/>
      <c r="E333" s="86"/>
      <c r="F333" s="86"/>
      <c r="G333" s="247"/>
      <c r="H333" s="247"/>
    </row>
    <row r="334" spans="1:8" s="263" customFormat="1">
      <c r="A334" s="383"/>
      <c r="B334" s="522"/>
      <c r="C334" s="310"/>
      <c r="D334" s="341"/>
      <c r="E334" s="86"/>
      <c r="F334" s="86"/>
      <c r="G334" s="247"/>
      <c r="H334" s="247"/>
    </row>
    <row r="335" spans="1:8" s="263" customFormat="1">
      <c r="A335" s="383"/>
      <c r="B335" s="522"/>
      <c r="C335" s="310"/>
      <c r="D335" s="341"/>
      <c r="E335" s="86"/>
      <c r="F335" s="86"/>
      <c r="G335" s="247"/>
      <c r="H335" s="247"/>
    </row>
    <row r="336" spans="1:8" s="263" customFormat="1">
      <c r="A336" s="383"/>
      <c r="B336" s="522"/>
      <c r="C336" s="310"/>
      <c r="D336" s="341"/>
      <c r="E336" s="86"/>
      <c r="F336" s="86"/>
      <c r="G336" s="247"/>
      <c r="H336" s="247"/>
    </row>
    <row r="337" spans="1:8" s="263" customFormat="1">
      <c r="A337" s="383"/>
      <c r="B337" s="522"/>
      <c r="C337" s="310"/>
      <c r="D337" s="341"/>
      <c r="E337" s="86"/>
      <c r="F337" s="86"/>
      <c r="G337" s="247"/>
      <c r="H337" s="247"/>
    </row>
    <row r="338" spans="1:8" s="263" customFormat="1">
      <c r="A338" s="383"/>
      <c r="B338" s="522"/>
      <c r="C338" s="310"/>
      <c r="D338" s="341"/>
      <c r="E338" s="86"/>
      <c r="F338" s="86"/>
      <c r="G338" s="247"/>
      <c r="H338" s="247"/>
    </row>
    <row r="339" spans="1:8" s="263" customFormat="1">
      <c r="A339" s="383"/>
      <c r="B339" s="522"/>
      <c r="C339" s="310"/>
      <c r="D339" s="341"/>
      <c r="E339" s="86"/>
      <c r="F339" s="86"/>
      <c r="G339" s="247"/>
      <c r="H339" s="247"/>
    </row>
    <row r="340" spans="1:8" s="263" customFormat="1">
      <c r="A340" s="383"/>
      <c r="B340" s="522"/>
      <c r="C340" s="310"/>
      <c r="D340" s="341"/>
      <c r="E340" s="86"/>
      <c r="F340" s="86"/>
      <c r="G340" s="247"/>
      <c r="H340" s="247"/>
    </row>
    <row r="341" spans="1:8" s="263" customFormat="1">
      <c r="A341" s="383"/>
      <c r="B341" s="522"/>
      <c r="C341" s="310"/>
      <c r="D341" s="341"/>
      <c r="E341" s="86"/>
      <c r="F341" s="86"/>
      <c r="G341" s="247"/>
      <c r="H341" s="247"/>
    </row>
    <row r="342" spans="1:8" s="263" customFormat="1">
      <c r="A342" s="383"/>
      <c r="B342" s="522"/>
      <c r="C342" s="310"/>
      <c r="D342" s="341"/>
      <c r="E342" s="86"/>
      <c r="F342" s="86"/>
      <c r="G342" s="247"/>
      <c r="H342" s="247"/>
    </row>
    <row r="343" spans="1:8" s="263" customFormat="1">
      <c r="A343" s="383"/>
      <c r="B343" s="522"/>
      <c r="C343" s="310"/>
      <c r="D343" s="341"/>
      <c r="E343" s="86"/>
      <c r="F343" s="86"/>
      <c r="G343" s="247"/>
      <c r="H343" s="247"/>
    </row>
    <row r="344" spans="1:8" s="263" customFormat="1">
      <c r="A344" s="383"/>
      <c r="B344" s="522"/>
      <c r="C344" s="310"/>
      <c r="D344" s="341"/>
      <c r="E344" s="86"/>
      <c r="F344" s="86"/>
      <c r="G344" s="247"/>
      <c r="H344" s="247"/>
    </row>
    <row r="345" spans="1:8" s="263" customFormat="1">
      <c r="A345" s="383"/>
      <c r="B345" s="522"/>
      <c r="C345" s="310"/>
      <c r="D345" s="341"/>
      <c r="E345" s="86"/>
      <c r="F345" s="86"/>
      <c r="G345" s="247"/>
      <c r="H345" s="247"/>
    </row>
    <row r="346" spans="1:8" s="263" customFormat="1">
      <c r="A346" s="383"/>
      <c r="B346" s="522"/>
      <c r="C346" s="310"/>
      <c r="D346" s="341"/>
      <c r="E346" s="86"/>
      <c r="F346" s="86"/>
      <c r="G346" s="247"/>
      <c r="H346" s="247"/>
    </row>
    <row r="347" spans="1:8" s="263" customFormat="1">
      <c r="A347" s="383"/>
      <c r="B347" s="522"/>
      <c r="C347" s="310"/>
      <c r="D347" s="341"/>
      <c r="E347" s="86"/>
      <c r="F347" s="86"/>
      <c r="G347" s="247"/>
      <c r="H347" s="247"/>
    </row>
    <row r="348" spans="1:8" s="263" customFormat="1">
      <c r="A348" s="383"/>
      <c r="B348" s="522"/>
      <c r="C348" s="310"/>
      <c r="D348" s="341"/>
      <c r="E348" s="86"/>
      <c r="F348" s="86"/>
      <c r="G348" s="247"/>
      <c r="H348" s="247"/>
    </row>
    <row r="349" spans="1:8" s="277" customFormat="1">
      <c r="A349" s="383"/>
      <c r="B349" s="522"/>
      <c r="C349" s="310"/>
      <c r="D349" s="341"/>
      <c r="E349" s="86"/>
      <c r="F349" s="86"/>
      <c r="G349" s="247"/>
      <c r="H349" s="247"/>
    </row>
    <row r="350" spans="1:8" s="277" customFormat="1">
      <c r="A350" s="383"/>
      <c r="B350" s="522"/>
      <c r="C350" s="310"/>
      <c r="D350" s="341"/>
      <c r="E350" s="86"/>
      <c r="F350" s="86"/>
      <c r="G350" s="247"/>
      <c r="H350" s="247"/>
    </row>
    <row r="351" spans="1:8" s="277" customFormat="1" ht="39.75" customHeight="1">
      <c r="A351" s="383"/>
      <c r="B351" s="522"/>
      <c r="C351" s="310"/>
      <c r="D351" s="341"/>
      <c r="E351" s="86"/>
      <c r="F351" s="86"/>
      <c r="G351" s="247"/>
      <c r="H351" s="247"/>
    </row>
    <row r="352" spans="1:8" s="277" customFormat="1">
      <c r="A352" s="383"/>
      <c r="B352" s="522"/>
      <c r="C352" s="310"/>
      <c r="D352" s="341"/>
      <c r="E352" s="86"/>
      <c r="F352" s="86"/>
      <c r="G352" s="247"/>
      <c r="H352" s="247"/>
    </row>
    <row r="353" spans="1:8" s="263" customFormat="1">
      <c r="A353" s="383"/>
      <c r="B353" s="522"/>
      <c r="C353" s="310"/>
      <c r="D353" s="341"/>
      <c r="E353" s="86"/>
      <c r="F353" s="86"/>
      <c r="G353" s="247"/>
      <c r="H353" s="247"/>
    </row>
    <row r="354" spans="1:8" s="263" customFormat="1">
      <c r="A354" s="383"/>
      <c r="B354" s="522"/>
      <c r="C354" s="310"/>
      <c r="D354" s="341"/>
      <c r="E354" s="86"/>
      <c r="F354" s="86"/>
      <c r="G354" s="247"/>
      <c r="H354" s="247"/>
    </row>
    <row r="355" spans="1:8" s="263" customFormat="1">
      <c r="A355" s="383"/>
      <c r="B355" s="522"/>
      <c r="C355" s="310"/>
      <c r="D355" s="341"/>
      <c r="E355" s="86"/>
      <c r="F355" s="86"/>
      <c r="G355" s="247"/>
      <c r="H355" s="247"/>
    </row>
    <row r="356" spans="1:8" s="263" customFormat="1">
      <c r="A356" s="383"/>
      <c r="B356" s="522"/>
      <c r="C356" s="310"/>
      <c r="D356" s="341"/>
      <c r="E356" s="86"/>
      <c r="F356" s="86"/>
      <c r="G356" s="247"/>
      <c r="H356" s="247"/>
    </row>
    <row r="357" spans="1:8" s="263" customFormat="1">
      <c r="A357" s="383"/>
      <c r="B357" s="522"/>
      <c r="C357" s="310"/>
      <c r="D357" s="341"/>
      <c r="E357" s="86"/>
      <c r="F357" s="86"/>
      <c r="G357" s="247"/>
      <c r="H357" s="247"/>
    </row>
    <row r="358" spans="1:8" s="263" customFormat="1">
      <c r="A358" s="383"/>
      <c r="B358" s="522"/>
      <c r="C358" s="310"/>
      <c r="D358" s="341"/>
      <c r="E358" s="86"/>
      <c r="F358" s="86"/>
      <c r="G358" s="247"/>
      <c r="H358" s="247"/>
    </row>
    <row r="359" spans="1:8" s="263" customFormat="1">
      <c r="A359" s="383"/>
      <c r="B359" s="522"/>
      <c r="C359" s="310"/>
      <c r="D359" s="341"/>
      <c r="E359" s="86"/>
      <c r="F359" s="86"/>
      <c r="G359" s="247"/>
      <c r="H359" s="247"/>
    </row>
    <row r="360" spans="1:8" s="263" customFormat="1">
      <c r="A360" s="383"/>
      <c r="B360" s="522"/>
      <c r="C360" s="310"/>
      <c r="D360" s="341"/>
      <c r="E360" s="86"/>
      <c r="F360" s="86"/>
      <c r="G360" s="247"/>
      <c r="H360" s="247"/>
    </row>
    <row r="361" spans="1:8" s="263" customFormat="1">
      <c r="A361" s="383"/>
      <c r="B361" s="522"/>
      <c r="C361" s="310"/>
      <c r="D361" s="341"/>
      <c r="E361" s="86"/>
      <c r="F361" s="86"/>
      <c r="G361" s="247"/>
      <c r="H361" s="247"/>
    </row>
    <row r="362" spans="1:8" s="263" customFormat="1">
      <c r="A362" s="383"/>
      <c r="B362" s="522"/>
      <c r="C362" s="310"/>
      <c r="D362" s="341"/>
      <c r="E362" s="86"/>
      <c r="F362" s="86"/>
      <c r="G362" s="247"/>
      <c r="H362" s="247"/>
    </row>
    <row r="363" spans="1:8" s="263" customFormat="1">
      <c r="A363" s="383"/>
      <c r="B363" s="522"/>
      <c r="C363" s="310"/>
      <c r="D363" s="341"/>
      <c r="E363" s="86"/>
      <c r="F363" s="86"/>
      <c r="G363" s="247"/>
      <c r="H363" s="247"/>
    </row>
    <row r="364" spans="1:8" s="263" customFormat="1">
      <c r="A364" s="383"/>
      <c r="B364" s="522"/>
      <c r="C364" s="310"/>
      <c r="D364" s="341"/>
      <c r="E364" s="86"/>
      <c r="F364" s="86"/>
      <c r="G364" s="247"/>
      <c r="H364" s="247"/>
    </row>
    <row r="365" spans="1:8" s="263" customFormat="1">
      <c r="A365" s="383"/>
      <c r="B365" s="522"/>
      <c r="C365" s="310"/>
      <c r="D365" s="341"/>
      <c r="E365" s="86"/>
      <c r="F365" s="86"/>
      <c r="G365" s="247"/>
      <c r="H365" s="247"/>
    </row>
  </sheetData>
  <phoneticPr fontId="55" type="noConversion"/>
  <pageMargins left="0.70866141732283472" right="0.70866141732283472" top="0.74803149606299213" bottom="0.74803149606299213" header="0.31496062992125984" footer="0.31496062992125984"/>
  <pageSetup paperSize="9" scale="92" firstPageNumber="30" orientation="portrait" useFirstPageNumber="1" r:id="rId1"/>
  <headerFooter>
    <oddHeader xml:space="preserve">&amp;C
  </oddHeader>
  </headerFooter>
  <rowBreaks count="1" manualBreakCount="1">
    <brk id="54" max="5" man="1"/>
  </rowBreaks>
</worksheet>
</file>

<file path=xl/worksheets/sheet6.xml><?xml version="1.0" encoding="utf-8"?>
<worksheet xmlns="http://schemas.openxmlformats.org/spreadsheetml/2006/main" xmlns:r="http://schemas.openxmlformats.org/officeDocument/2006/relationships">
  <sheetPr>
    <tabColor rgb="FFFFC000"/>
  </sheetPr>
  <dimension ref="A1:F43"/>
  <sheetViews>
    <sheetView view="pageBreakPreview" zoomScaleNormal="100" workbookViewId="0">
      <selection activeCell="E15" sqref="E15"/>
    </sheetView>
  </sheetViews>
  <sheetFormatPr defaultRowHeight="12.75"/>
  <cols>
    <col min="1" max="1" width="4.42578125" style="212" customWidth="1"/>
    <col min="2" max="2" width="40.7109375" customWidth="1"/>
    <col min="3" max="3" width="5.28515625" customWidth="1"/>
    <col min="4" max="4" width="4" customWidth="1"/>
    <col min="5" max="5" width="7.85546875" customWidth="1"/>
    <col min="6" max="6" width="16.7109375" customWidth="1"/>
  </cols>
  <sheetData>
    <row r="1" spans="1:6" s="1" customFormat="1">
      <c r="A1" s="183" t="s">
        <v>1004</v>
      </c>
      <c r="B1" s="184" t="s">
        <v>20</v>
      </c>
      <c r="C1" s="185" t="s">
        <v>21</v>
      </c>
      <c r="D1" s="185" t="s">
        <v>22</v>
      </c>
      <c r="E1" s="186" t="s">
        <v>23</v>
      </c>
      <c r="F1" s="187" t="s">
        <v>24</v>
      </c>
    </row>
    <row r="2" spans="1:6" s="193" customFormat="1">
      <c r="A2" s="188"/>
      <c r="B2" s="189"/>
      <c r="C2" s="190"/>
      <c r="D2" s="190"/>
      <c r="E2" s="191" t="s">
        <v>25</v>
      </c>
      <c r="F2" s="192" t="s">
        <v>25</v>
      </c>
    </row>
    <row r="3" spans="1:6" s="193" customFormat="1" ht="9.75" customHeight="1">
      <c r="A3" s="194"/>
      <c r="B3" s="5"/>
      <c r="C3" s="25"/>
      <c r="D3" s="25"/>
      <c r="E3" s="195"/>
      <c r="F3" s="195"/>
    </row>
    <row r="4" spans="1:6" s="193" customFormat="1" ht="9.75" hidden="1" customHeight="1">
      <c r="A4" s="194"/>
      <c r="B4" s="5"/>
      <c r="C4" s="25"/>
      <c r="D4" s="25"/>
      <c r="E4" s="195"/>
      <c r="F4" s="195"/>
    </row>
    <row r="5" spans="1:6" s="193" customFormat="1" ht="13.5" hidden="1" customHeight="1">
      <c r="A5" s="194"/>
      <c r="B5" s="5"/>
      <c r="C5" s="25"/>
      <c r="D5" s="25"/>
      <c r="E5" s="195"/>
      <c r="F5" s="195"/>
    </row>
    <row r="6" spans="1:6" s="193" customFormat="1" ht="9.75" customHeight="1">
      <c r="A6" s="194"/>
      <c r="B6" s="5"/>
      <c r="C6" s="25"/>
      <c r="D6" s="25"/>
      <c r="E6" s="195"/>
      <c r="F6" s="195"/>
    </row>
    <row r="7" spans="1:6" s="193" customFormat="1" ht="9.75" customHeight="1">
      <c r="A7" s="194"/>
      <c r="B7" s="5"/>
      <c r="C7" s="25"/>
      <c r="D7" s="25"/>
      <c r="E7" s="195"/>
      <c r="F7" s="195"/>
    </row>
    <row r="8" spans="1:6" s="193" customFormat="1" ht="9.75" customHeight="1">
      <c r="A8" s="194"/>
      <c r="B8" s="5"/>
      <c r="C8" s="25"/>
      <c r="D8" s="25"/>
      <c r="E8" s="195"/>
      <c r="F8" s="195"/>
    </row>
    <row r="9" spans="1:6" s="193" customFormat="1" ht="9.75" customHeight="1">
      <c r="A9" s="194"/>
      <c r="B9" s="5"/>
      <c r="C9" s="25"/>
      <c r="D9" s="25"/>
      <c r="E9" s="195"/>
      <c r="F9" s="195"/>
    </row>
    <row r="10" spans="1:6" s="193" customFormat="1" ht="9.75" customHeight="1" thickBot="1">
      <c r="A10" s="194"/>
      <c r="B10" s="5"/>
      <c r="C10" s="25"/>
      <c r="D10" s="25"/>
      <c r="E10" s="195"/>
      <c r="F10" s="195"/>
    </row>
    <row r="11" spans="1:6" s="193" customFormat="1" ht="15.75" thickBot="1">
      <c r="A11" s="196"/>
      <c r="B11" s="197" t="s">
        <v>26</v>
      </c>
      <c r="C11" s="198"/>
      <c r="D11" s="25"/>
      <c r="E11" s="195"/>
      <c r="F11" s="195"/>
    </row>
    <row r="12" spans="1:6" s="193" customFormat="1" ht="12.75" customHeight="1">
      <c r="A12" s="194"/>
      <c r="B12" s="199"/>
      <c r="C12" s="25"/>
      <c r="D12" s="25"/>
      <c r="E12" s="195"/>
      <c r="F12" s="195"/>
    </row>
    <row r="13" spans="1:6" s="193" customFormat="1" ht="12.75" customHeight="1">
      <c r="A13" s="194"/>
      <c r="B13" s="199"/>
      <c r="C13" s="25"/>
      <c r="D13" s="25"/>
      <c r="E13" s="195"/>
      <c r="F13" s="195"/>
    </row>
    <row r="14" spans="1:6" s="205" customFormat="1" ht="12.75" customHeight="1">
      <c r="A14" s="200">
        <v>1</v>
      </c>
      <c r="B14" s="201" t="str">
        <f>'[1]Rekapitulacija VODOVOD'!B32</f>
        <v>SKUPAJ (VODOVOD IN VERTIKALNA KANALIZACIJA)</v>
      </c>
      <c r="C14" s="202"/>
      <c r="D14" s="202"/>
      <c r="E14" s="203"/>
      <c r="F14" s="204">
        <f ca="1">vodovod!F18</f>
        <v>0</v>
      </c>
    </row>
    <row r="15" spans="1:6" s="205" customFormat="1" ht="12.75" customHeight="1">
      <c r="A15" s="200"/>
      <c r="B15" s="201"/>
      <c r="C15" s="202"/>
      <c r="D15" s="202"/>
      <c r="E15" s="203"/>
      <c r="F15" s="204"/>
    </row>
    <row r="16" spans="1:6" s="193" customFormat="1" ht="12.75" customHeight="1">
      <c r="A16" s="194">
        <v>2</v>
      </c>
      <c r="B16" s="201" t="str">
        <f>'[1]Rekapitulacija OGREVANJE'!B30</f>
        <v>SKUPAJ (OGREVANJE):</v>
      </c>
      <c r="C16" s="199"/>
      <c r="D16" s="199"/>
      <c r="E16" s="199"/>
      <c r="F16" s="204">
        <f ca="1">ogrevanje!F13</f>
        <v>0</v>
      </c>
    </row>
    <row r="17" spans="1:6" s="193" customFormat="1" ht="12.75" customHeight="1">
      <c r="A17" s="194"/>
      <c r="B17" s="201"/>
      <c r="C17" s="199"/>
      <c r="D17" s="199"/>
      <c r="E17" s="199"/>
      <c r="F17" s="204"/>
    </row>
    <row r="18" spans="1:6" s="193" customFormat="1" ht="12.75" customHeight="1">
      <c r="A18" s="194">
        <v>3</v>
      </c>
      <c r="B18" s="201" t="str">
        <f>'[1]Rekapitulacija PREZRAČEVANJE'!B26</f>
        <v>SKUPAJ (PREZRAČEVANJE):</v>
      </c>
      <c r="C18" s="25"/>
      <c r="D18" s="25"/>
      <c r="E18" s="195"/>
      <c r="F18" s="204">
        <f ca="1">prezračevanje!F8</f>
        <v>0</v>
      </c>
    </row>
    <row r="19" spans="1:6" s="193" customFormat="1" ht="12.75" customHeight="1">
      <c r="A19" s="200"/>
      <c r="B19" s="201"/>
      <c r="C19" s="202"/>
      <c r="D19" s="202"/>
      <c r="E19" s="203"/>
      <c r="F19" s="204"/>
    </row>
    <row r="20" spans="1:6" s="211" customFormat="1" ht="15.75">
      <c r="A20" s="206"/>
      <c r="B20" s="207" t="s">
        <v>27</v>
      </c>
      <c r="C20" s="208"/>
      <c r="D20" s="208"/>
      <c r="E20" s="209"/>
      <c r="F20" s="210">
        <f>SUM(F14:F19)</f>
        <v>0</v>
      </c>
    </row>
    <row r="21" spans="1:6" s="1" customFormat="1">
      <c r="A21" s="212"/>
      <c r="B21"/>
      <c r="C21"/>
      <c r="D21"/>
      <c r="E21"/>
      <c r="F21" s="14"/>
    </row>
    <row r="22" spans="1:6" s="1" customFormat="1">
      <c r="A22" s="212"/>
      <c r="B22"/>
      <c r="C22"/>
      <c r="D22"/>
      <c r="E22"/>
      <c r="F22"/>
    </row>
    <row r="23" spans="1:6" s="1" customFormat="1">
      <c r="A23" s="212"/>
      <c r="B23"/>
      <c r="C23"/>
      <c r="D23"/>
      <c r="E23"/>
      <c r="F23"/>
    </row>
    <row r="24" spans="1:6" s="1" customFormat="1">
      <c r="A24" s="212"/>
      <c r="B24"/>
      <c r="C24"/>
      <c r="D24"/>
      <c r="E24"/>
      <c r="F24"/>
    </row>
    <row r="25" spans="1:6" s="1" customFormat="1">
      <c r="A25" s="212"/>
      <c r="B25"/>
      <c r="C25"/>
      <c r="D25"/>
      <c r="E25"/>
      <c r="F25"/>
    </row>
    <row r="26" spans="1:6" s="1" customFormat="1">
      <c r="A26" s="212"/>
      <c r="B26"/>
      <c r="C26"/>
      <c r="D26"/>
      <c r="E26"/>
      <c r="F26"/>
    </row>
    <row r="27" spans="1:6" s="1" customFormat="1">
      <c r="A27" s="212"/>
      <c r="B27"/>
      <c r="C27"/>
      <c r="D27"/>
      <c r="E27"/>
      <c r="F27"/>
    </row>
    <row r="28" spans="1:6" s="1" customFormat="1">
      <c r="A28" s="212"/>
      <c r="B28"/>
      <c r="C28"/>
      <c r="D28"/>
      <c r="E28"/>
      <c r="F28"/>
    </row>
    <row r="29" spans="1:6" s="1" customFormat="1">
      <c r="A29" s="212"/>
      <c r="B29"/>
      <c r="C29"/>
      <c r="D29"/>
      <c r="E29"/>
      <c r="F29"/>
    </row>
    <row r="30" spans="1:6" s="1" customFormat="1">
      <c r="A30" s="212"/>
      <c r="B30"/>
      <c r="C30"/>
      <c r="D30"/>
      <c r="E30"/>
      <c r="F30"/>
    </row>
    <row r="31" spans="1:6" s="1" customFormat="1">
      <c r="A31" s="212"/>
      <c r="B31"/>
      <c r="C31"/>
      <c r="D31"/>
      <c r="E31"/>
      <c r="F31"/>
    </row>
    <row r="32" spans="1:6" s="1" customFormat="1">
      <c r="A32" s="212"/>
      <c r="B32"/>
      <c r="C32"/>
      <c r="D32"/>
      <c r="E32"/>
      <c r="F32"/>
    </row>
    <row r="33" spans="1:6" s="1" customFormat="1">
      <c r="A33" s="212"/>
      <c r="B33"/>
      <c r="C33"/>
      <c r="D33"/>
      <c r="E33"/>
      <c r="F33"/>
    </row>
    <row r="34" spans="1:6" s="1" customFormat="1">
      <c r="A34" s="212"/>
      <c r="B34"/>
      <c r="C34"/>
      <c r="D34"/>
      <c r="E34"/>
      <c r="F34"/>
    </row>
    <row r="35" spans="1:6" s="1" customFormat="1">
      <c r="A35" s="212"/>
      <c r="B35"/>
      <c r="C35"/>
      <c r="D35"/>
      <c r="E35"/>
      <c r="F35"/>
    </row>
    <row r="36" spans="1:6" s="1" customFormat="1">
      <c r="A36" s="212"/>
      <c r="B36"/>
      <c r="C36"/>
      <c r="D36"/>
      <c r="E36"/>
      <c r="F36"/>
    </row>
    <row r="37" spans="1:6" s="1" customFormat="1">
      <c r="A37" s="212"/>
      <c r="B37"/>
      <c r="C37"/>
      <c r="D37"/>
      <c r="E37"/>
      <c r="F37"/>
    </row>
    <row r="38" spans="1:6" s="1" customFormat="1">
      <c r="A38" s="212"/>
      <c r="B38"/>
      <c r="C38"/>
      <c r="D38"/>
      <c r="E38"/>
      <c r="F38"/>
    </row>
    <row r="39" spans="1:6" s="1" customFormat="1">
      <c r="A39" s="212"/>
      <c r="B39"/>
      <c r="C39"/>
      <c r="D39"/>
      <c r="E39"/>
      <c r="F39"/>
    </row>
    <row r="40" spans="1:6" s="1" customFormat="1">
      <c r="A40" s="212"/>
      <c r="B40"/>
      <c r="C40"/>
      <c r="D40"/>
      <c r="E40"/>
      <c r="F40"/>
    </row>
    <row r="41" spans="1:6" s="1" customFormat="1">
      <c r="A41" s="212"/>
      <c r="B41"/>
      <c r="C41"/>
      <c r="D41"/>
      <c r="E41"/>
      <c r="F41"/>
    </row>
    <row r="42" spans="1:6" s="1" customFormat="1">
      <c r="A42" s="212"/>
      <c r="B42"/>
      <c r="C42"/>
      <c r="D42"/>
      <c r="E42"/>
      <c r="F42"/>
    </row>
    <row r="43" spans="1:6" s="1" customFormat="1">
      <c r="A43" s="212"/>
      <c r="B43"/>
      <c r="C43"/>
      <c r="D43"/>
      <c r="E43"/>
      <c r="F43"/>
    </row>
  </sheetData>
  <phoneticPr fontId="55" type="noConversion"/>
  <pageMargins left="0.70866141732283472" right="0.70866141732283472" top="0.74803149606299213" bottom="0.74803149606299213" header="0.31496062992125984" footer="0.31496062992125984"/>
  <pageSetup paperSize="9" firstPageNumber="34" orientation="portrait" useFirstPageNumber="1" r:id="rId1"/>
  <headerFooter>
    <oddHeader xml:space="preserve">&amp;C&amp;8
     &amp;10
  </oddHeader>
  </headerFooter>
</worksheet>
</file>

<file path=xl/worksheets/sheet7.xml><?xml version="1.0" encoding="utf-8"?>
<worksheet xmlns="http://schemas.openxmlformats.org/spreadsheetml/2006/main" xmlns:r="http://schemas.openxmlformats.org/officeDocument/2006/relationships">
  <sheetPr>
    <tabColor rgb="FF00B050"/>
  </sheetPr>
  <dimension ref="A1:I166"/>
  <sheetViews>
    <sheetView view="pageBreakPreview" topLeftCell="A154" zoomScaleNormal="100" workbookViewId="0">
      <selection activeCell="F9" sqref="F9"/>
    </sheetView>
  </sheetViews>
  <sheetFormatPr defaultRowHeight="12.75"/>
  <cols>
    <col min="1" max="1" width="4.28515625" customWidth="1"/>
    <col min="2" max="2" width="41.42578125" customWidth="1"/>
    <col min="3" max="3" width="6.42578125" customWidth="1"/>
    <col min="4" max="4" width="7.85546875" customWidth="1"/>
    <col min="5" max="5" width="9.7109375" customWidth="1"/>
    <col min="6" max="6" width="14.140625" style="175" customWidth="1"/>
    <col min="7" max="7" width="13.85546875" customWidth="1"/>
  </cols>
  <sheetData>
    <row r="1" spans="1:9" s="86" customFormat="1" ht="15.75">
      <c r="A1" s="544" t="s">
        <v>871</v>
      </c>
      <c r="B1" s="545" t="s">
        <v>81</v>
      </c>
      <c r="C1" s="261"/>
      <c r="D1" s="261"/>
      <c r="E1" s="261"/>
      <c r="F1" s="261"/>
    </row>
    <row r="3" spans="1:9" s="98" customFormat="1" ht="15">
      <c r="A3" s="124" t="s">
        <v>471</v>
      </c>
      <c r="B3" s="125" t="s">
        <v>889</v>
      </c>
      <c r="C3" s="125"/>
      <c r="D3" s="126"/>
      <c r="E3" s="126"/>
      <c r="F3" s="127"/>
      <c r="G3" s="55"/>
    </row>
    <row r="4" spans="1:9" s="98" customFormat="1" ht="15">
      <c r="A4" s="124"/>
      <c r="B4" s="128" t="s">
        <v>890</v>
      </c>
      <c r="C4" s="128"/>
      <c r="D4" s="129"/>
      <c r="E4" s="129"/>
      <c r="F4" s="130"/>
      <c r="G4" s="55"/>
      <c r="I4" s="55"/>
    </row>
    <row r="5" spans="1:9" ht="15">
      <c r="A5" s="131"/>
      <c r="B5" s="125" t="s">
        <v>891</v>
      </c>
      <c r="C5" s="548" t="s">
        <v>82</v>
      </c>
      <c r="D5" s="549" t="s">
        <v>497</v>
      </c>
      <c r="E5" s="549" t="s">
        <v>498</v>
      </c>
      <c r="F5" s="547" t="s">
        <v>391</v>
      </c>
      <c r="G5" s="1"/>
    </row>
    <row r="6" spans="1:9" ht="15">
      <c r="A6" s="131"/>
      <c r="B6" s="128"/>
      <c r="C6" s="128"/>
      <c r="D6" s="135"/>
      <c r="E6" s="135"/>
      <c r="F6" s="136"/>
      <c r="G6" s="1"/>
    </row>
    <row r="7" spans="1:9" ht="15">
      <c r="A7" s="131"/>
      <c r="B7" s="134" t="s">
        <v>892</v>
      </c>
      <c r="C7" s="134"/>
      <c r="D7" s="135"/>
      <c r="E7" s="135"/>
      <c r="F7" s="136"/>
      <c r="G7" s="1"/>
    </row>
    <row r="8" spans="1:9" s="139" customFormat="1" ht="15">
      <c r="A8" s="137"/>
      <c r="B8" s="138" t="s">
        <v>893</v>
      </c>
      <c r="C8" s="138"/>
      <c r="D8" s="135"/>
      <c r="E8" s="135"/>
      <c r="F8" s="130"/>
      <c r="G8" s="546"/>
    </row>
    <row r="9" spans="1:9" s="139" customFormat="1" ht="51">
      <c r="A9" s="140">
        <v>1</v>
      </c>
      <c r="B9" s="141" t="s">
        <v>894</v>
      </c>
      <c r="C9" s="143" t="s">
        <v>507</v>
      </c>
      <c r="D9" s="142">
        <v>12</v>
      </c>
      <c r="E9" s="144"/>
      <c r="F9" s="475">
        <f>SUM(D9*E9)</f>
        <v>0</v>
      </c>
      <c r="G9" s="546"/>
    </row>
    <row r="10" spans="1:9" s="139" customFormat="1" ht="14.25">
      <c r="A10" s="146"/>
      <c r="B10" s="141"/>
      <c r="C10" s="143"/>
      <c r="D10" s="142"/>
      <c r="E10" s="144"/>
      <c r="F10" s="475"/>
      <c r="G10" s="546"/>
    </row>
    <row r="11" spans="1:9" s="139" customFormat="1" ht="51">
      <c r="A11" s="147" t="s">
        <v>895</v>
      </c>
      <c r="B11" s="141" t="s">
        <v>896</v>
      </c>
      <c r="C11" s="143" t="s">
        <v>897</v>
      </c>
      <c r="D11" s="142">
        <v>33</v>
      </c>
      <c r="E11" s="144"/>
      <c r="F11" s="475">
        <f>SUM(D11*E11)</f>
        <v>0</v>
      </c>
      <c r="G11" s="546"/>
    </row>
    <row r="12" spans="1:9" s="139" customFormat="1" ht="14.25">
      <c r="A12" s="148"/>
      <c r="B12" s="141"/>
      <c r="C12" s="143"/>
      <c r="D12" s="149"/>
      <c r="E12" s="144"/>
      <c r="F12" s="476"/>
      <c r="G12" s="546"/>
    </row>
    <row r="13" spans="1:9" s="139" customFormat="1" ht="51">
      <c r="A13" s="148" t="s">
        <v>898</v>
      </c>
      <c r="B13" s="141" t="s">
        <v>899</v>
      </c>
      <c r="C13" s="143" t="s">
        <v>507</v>
      </c>
      <c r="D13" s="142">
        <v>3</v>
      </c>
      <c r="E13" s="144"/>
      <c r="F13" s="475">
        <f>SUM(D13*E13)</f>
        <v>0</v>
      </c>
      <c r="G13" s="546"/>
    </row>
    <row r="14" spans="1:9" s="139" customFormat="1" ht="14.25">
      <c r="A14" s="147"/>
      <c r="B14" s="141"/>
      <c r="C14" s="143"/>
      <c r="D14" s="142"/>
      <c r="E14" s="144"/>
      <c r="F14" s="475"/>
      <c r="G14" s="546"/>
    </row>
    <row r="15" spans="1:9" s="139" customFormat="1" ht="51">
      <c r="A15" s="147" t="s">
        <v>900</v>
      </c>
      <c r="B15" s="141" t="s">
        <v>901</v>
      </c>
      <c r="C15" s="143" t="s">
        <v>897</v>
      </c>
      <c r="D15" s="142">
        <v>7</v>
      </c>
      <c r="E15" s="144"/>
      <c r="F15" s="475">
        <f>SUM(D15*E15)</f>
        <v>0</v>
      </c>
      <c r="G15" s="546"/>
    </row>
    <row r="16" spans="1:9" s="139" customFormat="1" ht="14.25">
      <c r="A16" s="147"/>
      <c r="B16" s="141"/>
      <c r="C16" s="143"/>
      <c r="D16" s="142"/>
      <c r="E16" s="144"/>
      <c r="F16" s="475"/>
      <c r="G16" s="546"/>
    </row>
    <row r="17" spans="1:7" s="139" customFormat="1" ht="63.75">
      <c r="A17" s="148" t="s">
        <v>902</v>
      </c>
      <c r="B17" s="141" t="s">
        <v>903</v>
      </c>
      <c r="C17" s="143" t="s">
        <v>507</v>
      </c>
      <c r="D17" s="142">
        <v>6</v>
      </c>
      <c r="E17" s="144"/>
      <c r="F17" s="475">
        <f>SUM(D17*E17)</f>
        <v>0</v>
      </c>
      <c r="G17" s="546"/>
    </row>
    <row r="18" spans="1:7" s="139" customFormat="1" ht="14.25">
      <c r="A18" s="148"/>
      <c r="B18" s="141"/>
      <c r="C18" s="143"/>
      <c r="D18" s="142"/>
      <c r="E18" s="144"/>
      <c r="F18" s="476"/>
      <c r="G18" s="546"/>
    </row>
    <row r="19" spans="1:7" s="139" customFormat="1" ht="25.5">
      <c r="A19" s="147" t="s">
        <v>904</v>
      </c>
      <c r="B19" s="141" t="s">
        <v>905</v>
      </c>
      <c r="C19" s="143"/>
      <c r="D19" s="142"/>
      <c r="E19" s="144"/>
      <c r="F19" s="475"/>
      <c r="G19" s="546"/>
    </row>
    <row r="20" spans="1:7" s="139" customFormat="1" ht="14.25">
      <c r="A20" s="148"/>
      <c r="B20" s="141" t="s">
        <v>906</v>
      </c>
      <c r="C20" s="143"/>
      <c r="D20" s="142"/>
      <c r="E20" s="144"/>
      <c r="F20" s="475"/>
      <c r="G20" s="546"/>
    </row>
    <row r="21" spans="1:7" s="139" customFormat="1" ht="25.5">
      <c r="A21" s="148"/>
      <c r="B21" s="141" t="s">
        <v>907</v>
      </c>
      <c r="C21" s="143" t="s">
        <v>507</v>
      </c>
      <c r="D21" s="142">
        <v>5</v>
      </c>
      <c r="E21" s="144"/>
      <c r="F21" s="475">
        <f>SUM(D21*E21)</f>
        <v>0</v>
      </c>
      <c r="G21" s="546"/>
    </row>
    <row r="22" spans="1:7" s="139" customFormat="1" ht="14.25">
      <c r="A22" s="148"/>
      <c r="B22" s="141"/>
      <c r="C22" s="143"/>
      <c r="D22" s="142"/>
      <c r="E22" s="144"/>
      <c r="F22" s="476"/>
      <c r="G22" s="546"/>
    </row>
    <row r="23" spans="1:7" s="139" customFormat="1" ht="63.75">
      <c r="A23" s="148" t="s">
        <v>675</v>
      </c>
      <c r="B23" s="141" t="s">
        <v>908</v>
      </c>
      <c r="C23" s="143" t="s">
        <v>897</v>
      </c>
      <c r="D23" s="142">
        <v>15</v>
      </c>
      <c r="E23" s="144"/>
      <c r="F23" s="475">
        <f>SUM(D23*E23)</f>
        <v>0</v>
      </c>
      <c r="G23" s="546"/>
    </row>
    <row r="24" spans="1:7" s="139" customFormat="1" ht="14.25">
      <c r="A24" s="148"/>
      <c r="B24" s="141"/>
      <c r="C24" s="143"/>
      <c r="D24" s="142"/>
      <c r="E24" s="144"/>
      <c r="F24" s="476"/>
      <c r="G24" s="546"/>
    </row>
    <row r="25" spans="1:7" s="139" customFormat="1" ht="51">
      <c r="A25" s="148" t="s">
        <v>682</v>
      </c>
      <c r="B25" s="141" t="s">
        <v>909</v>
      </c>
      <c r="C25" s="143" t="s">
        <v>507</v>
      </c>
      <c r="D25" s="142">
        <v>3</v>
      </c>
      <c r="E25" s="144"/>
      <c r="F25" s="475">
        <f>SUM(D25*E25)</f>
        <v>0</v>
      </c>
      <c r="G25" s="546"/>
    </row>
    <row r="26" spans="1:7" s="139" customFormat="1" ht="14.25">
      <c r="A26" s="148"/>
      <c r="B26" s="141"/>
      <c r="C26" s="143"/>
      <c r="D26" s="142"/>
      <c r="E26" s="144"/>
      <c r="F26" s="475"/>
      <c r="G26" s="546"/>
    </row>
    <row r="27" spans="1:7" s="139" customFormat="1" ht="51">
      <c r="A27" s="148" t="s">
        <v>910</v>
      </c>
      <c r="B27" s="141" t="s">
        <v>911</v>
      </c>
      <c r="C27" s="143" t="s">
        <v>507</v>
      </c>
      <c r="D27" s="142">
        <v>6</v>
      </c>
      <c r="E27" s="144"/>
      <c r="F27" s="475">
        <f>SUM(D27*E27)</f>
        <v>0</v>
      </c>
      <c r="G27" s="546"/>
    </row>
    <row r="28" spans="1:7" s="139" customFormat="1" ht="14.25">
      <c r="A28" s="148"/>
      <c r="B28" s="141"/>
      <c r="C28" s="143"/>
      <c r="D28" s="142"/>
      <c r="E28" s="144"/>
      <c r="F28" s="475"/>
      <c r="G28" s="546"/>
    </row>
    <row r="29" spans="1:7" s="139" customFormat="1" ht="14.25">
      <c r="A29" s="148"/>
      <c r="B29" s="141" t="s">
        <v>912</v>
      </c>
      <c r="C29" s="143" t="s">
        <v>897</v>
      </c>
      <c r="D29" s="142">
        <v>3</v>
      </c>
      <c r="E29" s="144"/>
      <c r="F29" s="475">
        <f>SUM(D29*E29)</f>
        <v>0</v>
      </c>
      <c r="G29" s="546"/>
    </row>
    <row r="30" spans="1:7" s="139" customFormat="1" ht="14.25">
      <c r="A30" s="148"/>
      <c r="B30" s="141"/>
      <c r="C30" s="143"/>
      <c r="D30" s="142"/>
      <c r="E30" s="144"/>
      <c r="F30" s="476"/>
      <c r="G30" s="546"/>
    </row>
    <row r="31" spans="1:7" s="139" customFormat="1" ht="51">
      <c r="A31" s="148" t="s">
        <v>913</v>
      </c>
      <c r="B31" s="141" t="s">
        <v>914</v>
      </c>
      <c r="C31" s="143" t="s">
        <v>507</v>
      </c>
      <c r="D31" s="142">
        <v>4</v>
      </c>
      <c r="E31" s="144"/>
      <c r="F31" s="475">
        <f>SUM(D31*E31)</f>
        <v>0</v>
      </c>
      <c r="G31" s="546"/>
    </row>
    <row r="32" spans="1:7" s="139" customFormat="1" ht="14.25">
      <c r="A32" s="148"/>
      <c r="B32" s="141"/>
      <c r="C32" s="143"/>
      <c r="D32" s="142"/>
      <c r="E32" s="144"/>
      <c r="F32" s="475"/>
      <c r="G32" s="546"/>
    </row>
    <row r="33" spans="1:7" s="139" customFormat="1" ht="14.25">
      <c r="A33" s="148"/>
      <c r="B33" s="141" t="s">
        <v>912</v>
      </c>
      <c r="C33" s="143" t="s">
        <v>897</v>
      </c>
      <c r="D33" s="142">
        <v>1</v>
      </c>
      <c r="E33" s="144"/>
      <c r="F33" s="475">
        <f>SUM(D33*E33)</f>
        <v>0</v>
      </c>
      <c r="G33" s="546"/>
    </row>
    <row r="34" spans="1:7" s="139" customFormat="1" ht="14.25">
      <c r="A34" s="148"/>
      <c r="B34" s="141"/>
      <c r="C34" s="143"/>
      <c r="D34" s="142"/>
      <c r="E34" s="144"/>
      <c r="F34" s="476"/>
      <c r="G34" s="546"/>
    </row>
    <row r="35" spans="1:7" s="139" customFormat="1" ht="38.25">
      <c r="A35" s="148" t="s">
        <v>915</v>
      </c>
      <c r="B35" s="141" t="s">
        <v>916</v>
      </c>
      <c r="C35" s="143" t="s">
        <v>507</v>
      </c>
      <c r="D35" s="142">
        <v>2</v>
      </c>
      <c r="E35" s="144"/>
      <c r="F35" s="475">
        <f>SUM(D35*E35)</f>
        <v>0</v>
      </c>
      <c r="G35" s="546"/>
    </row>
    <row r="36" spans="1:7" s="139" customFormat="1" ht="14.25">
      <c r="A36" s="147"/>
      <c r="B36" s="141"/>
      <c r="C36" s="143"/>
      <c r="D36" s="142"/>
      <c r="E36" s="144"/>
      <c r="F36" s="475"/>
      <c r="G36" s="546"/>
    </row>
    <row r="37" spans="1:7" s="139" customFormat="1" ht="38.25">
      <c r="A37" s="147" t="s">
        <v>917</v>
      </c>
      <c r="B37" s="141" t="s">
        <v>918</v>
      </c>
      <c r="C37" s="143" t="s">
        <v>897</v>
      </c>
      <c r="D37" s="150">
        <v>15</v>
      </c>
      <c r="E37" s="144"/>
      <c r="F37" s="475">
        <f>SUM(D37*E37)</f>
        <v>0</v>
      </c>
      <c r="G37" s="546"/>
    </row>
    <row r="38" spans="1:7" s="98" customFormat="1" ht="15">
      <c r="A38" s="137"/>
      <c r="B38" s="151" t="s">
        <v>919</v>
      </c>
      <c r="C38" s="151"/>
      <c r="D38" s="152"/>
      <c r="E38" s="153"/>
      <c r="F38" s="477">
        <f>SUM(F9:F37)</f>
        <v>0</v>
      </c>
      <c r="G38" s="55"/>
    </row>
    <row r="39" spans="1:7" ht="14.25">
      <c r="A39" s="131"/>
      <c r="B39" s="155"/>
      <c r="C39" s="155"/>
      <c r="D39" s="131"/>
      <c r="E39" s="131"/>
      <c r="F39" s="156"/>
      <c r="G39" s="1" t="s">
        <v>451</v>
      </c>
    </row>
    <row r="40" spans="1:7" ht="14.25">
      <c r="A40" s="131"/>
      <c r="B40" s="155"/>
      <c r="C40" s="155"/>
      <c r="D40" s="131"/>
      <c r="E40" s="131"/>
      <c r="F40" s="156"/>
      <c r="G40" s="1"/>
    </row>
    <row r="41" spans="1:7" ht="15">
      <c r="A41" s="124" t="s">
        <v>470</v>
      </c>
      <c r="B41" s="125" t="s">
        <v>920</v>
      </c>
      <c r="C41" s="125"/>
      <c r="D41" s="157"/>
      <c r="E41" s="157"/>
      <c r="F41" s="132"/>
      <c r="G41" s="1"/>
    </row>
    <row r="42" spans="1:7" ht="15">
      <c r="A42" s="124"/>
      <c r="B42" s="128" t="s">
        <v>890</v>
      </c>
      <c r="C42" s="128"/>
      <c r="D42" s="158"/>
      <c r="E42" s="158"/>
      <c r="F42" s="136"/>
      <c r="G42" s="1"/>
    </row>
    <row r="43" spans="1:7" ht="15">
      <c r="A43" s="131"/>
      <c r="B43" s="125" t="s">
        <v>891</v>
      </c>
      <c r="C43" s="548" t="s">
        <v>82</v>
      </c>
      <c r="D43" s="549" t="s">
        <v>497</v>
      </c>
      <c r="E43" s="549" t="s">
        <v>498</v>
      </c>
      <c r="F43" s="547" t="s">
        <v>391</v>
      </c>
      <c r="G43" s="1"/>
    </row>
    <row r="44" spans="1:7" ht="15">
      <c r="A44" s="131"/>
      <c r="B44" s="128"/>
      <c r="C44" s="128"/>
      <c r="D44" s="135"/>
      <c r="E44" s="135"/>
      <c r="F44" s="136"/>
      <c r="G44" s="1"/>
    </row>
    <row r="45" spans="1:7" ht="14.25">
      <c r="A45" s="131"/>
      <c r="B45" s="155" t="s">
        <v>921</v>
      </c>
      <c r="C45" s="131" t="s">
        <v>897</v>
      </c>
      <c r="D45" s="160">
        <v>20</v>
      </c>
      <c r="E45" s="156"/>
      <c r="F45" s="145">
        <f>SUM(D45*E45)</f>
        <v>0</v>
      </c>
      <c r="G45" s="1"/>
    </row>
    <row r="46" spans="1:7" ht="14.25">
      <c r="A46" s="131"/>
      <c r="B46" s="155" t="s">
        <v>922</v>
      </c>
      <c r="C46" s="131" t="s">
        <v>897</v>
      </c>
      <c r="D46" s="160">
        <v>2</v>
      </c>
      <c r="E46" s="156"/>
      <c r="F46" s="145">
        <f>SUM(D46*E46)</f>
        <v>0</v>
      </c>
      <c r="G46" s="1"/>
    </row>
    <row r="47" spans="1:7" ht="14.25">
      <c r="A47" s="131"/>
      <c r="B47" s="155" t="s">
        <v>923</v>
      </c>
      <c r="C47" s="131" t="s">
        <v>897</v>
      </c>
      <c r="D47" s="160">
        <v>5</v>
      </c>
      <c r="E47" s="156"/>
      <c r="F47" s="145">
        <f>SUM(D47*E47)</f>
        <v>0</v>
      </c>
      <c r="G47" s="1"/>
    </row>
    <row r="48" spans="1:7" ht="16.5" customHeight="1">
      <c r="A48" s="131"/>
      <c r="B48" s="155" t="s">
        <v>924</v>
      </c>
      <c r="C48" s="131" t="s">
        <v>507</v>
      </c>
      <c r="D48" s="160">
        <v>1</v>
      </c>
      <c r="E48" s="156"/>
      <c r="F48" s="145">
        <f>SUM(D48*E48)</f>
        <v>0</v>
      </c>
      <c r="G48" s="1"/>
    </row>
    <row r="49" spans="1:7" ht="14.25">
      <c r="A49" s="131"/>
      <c r="B49" s="155" t="s">
        <v>925</v>
      </c>
      <c r="C49" s="131" t="s">
        <v>897</v>
      </c>
      <c r="D49" s="160">
        <v>4</v>
      </c>
      <c r="E49" s="156"/>
      <c r="F49" s="145">
        <f>SUM(D49*E49)</f>
        <v>0</v>
      </c>
      <c r="G49" s="1"/>
    </row>
    <row r="50" spans="1:7" ht="14.25">
      <c r="A50" s="131"/>
      <c r="B50" s="155"/>
      <c r="C50" s="131"/>
      <c r="D50" s="160"/>
      <c r="E50" s="156"/>
      <c r="F50"/>
      <c r="G50" s="1"/>
    </row>
    <row r="51" spans="1:7" ht="16.149999999999999" customHeight="1">
      <c r="A51" s="131"/>
      <c r="B51" s="155" t="s">
        <v>926</v>
      </c>
      <c r="C51" s="131" t="s">
        <v>897</v>
      </c>
      <c r="D51" s="160">
        <v>36</v>
      </c>
      <c r="E51" s="156"/>
      <c r="F51" s="145">
        <f t="shared" ref="F51:F61" si="0">SUM(D51*E51)</f>
        <v>0</v>
      </c>
      <c r="G51" s="1"/>
    </row>
    <row r="52" spans="1:7" ht="16.149999999999999" customHeight="1">
      <c r="A52" s="131"/>
      <c r="B52" s="155" t="s">
        <v>927</v>
      </c>
      <c r="C52" s="131" t="s">
        <v>897</v>
      </c>
      <c r="D52" s="160">
        <v>6</v>
      </c>
      <c r="E52" s="156"/>
      <c r="F52" s="145">
        <f t="shared" si="0"/>
        <v>0</v>
      </c>
      <c r="G52" s="1"/>
    </row>
    <row r="53" spans="1:7" ht="16.149999999999999" customHeight="1">
      <c r="A53" s="131"/>
      <c r="B53" s="155" t="s">
        <v>928</v>
      </c>
      <c r="C53" s="131" t="s">
        <v>897</v>
      </c>
      <c r="D53" s="160">
        <v>2</v>
      </c>
      <c r="E53" s="156"/>
      <c r="F53" s="145">
        <f t="shared" si="0"/>
        <v>0</v>
      </c>
      <c r="G53" s="1"/>
    </row>
    <row r="54" spans="1:7" ht="16.149999999999999" customHeight="1">
      <c r="A54" s="131"/>
      <c r="B54" s="155" t="s">
        <v>929</v>
      </c>
      <c r="C54" s="131" t="s">
        <v>897</v>
      </c>
      <c r="D54" s="160">
        <v>3</v>
      </c>
      <c r="E54" s="156"/>
      <c r="F54" s="145">
        <f t="shared" si="0"/>
        <v>0</v>
      </c>
      <c r="G54" s="1"/>
    </row>
    <row r="55" spans="1:7" ht="16.149999999999999" customHeight="1">
      <c r="A55" s="131"/>
      <c r="B55" s="155" t="s">
        <v>930</v>
      </c>
      <c r="C55" s="131" t="s">
        <v>897</v>
      </c>
      <c r="D55" s="160">
        <v>3</v>
      </c>
      <c r="E55" s="156"/>
      <c r="F55" s="145">
        <f t="shared" si="0"/>
        <v>0</v>
      </c>
      <c r="G55" s="1"/>
    </row>
    <row r="56" spans="1:7" ht="14.25">
      <c r="A56" s="131"/>
      <c r="B56" s="155" t="s">
        <v>931</v>
      </c>
      <c r="C56" s="131" t="s">
        <v>897</v>
      </c>
      <c r="D56" s="160">
        <v>15</v>
      </c>
      <c r="E56" s="156"/>
      <c r="F56" s="145">
        <f t="shared" si="0"/>
        <v>0</v>
      </c>
      <c r="G56" s="1"/>
    </row>
    <row r="57" spans="1:7" ht="14.25">
      <c r="A57" s="131"/>
      <c r="B57" s="155" t="s">
        <v>932</v>
      </c>
      <c r="C57" s="131" t="s">
        <v>897</v>
      </c>
      <c r="D57" s="160">
        <v>1</v>
      </c>
      <c r="E57" s="156"/>
      <c r="F57" s="145">
        <f t="shared" si="0"/>
        <v>0</v>
      </c>
      <c r="G57" s="1"/>
    </row>
    <row r="58" spans="1:7" ht="14.25">
      <c r="A58" s="131"/>
      <c r="B58" s="155" t="s">
        <v>933</v>
      </c>
      <c r="C58" s="131" t="s">
        <v>897</v>
      </c>
      <c r="D58" s="160">
        <v>9</v>
      </c>
      <c r="E58" s="156"/>
      <c r="F58" s="145">
        <f t="shared" si="0"/>
        <v>0</v>
      </c>
      <c r="G58" s="1"/>
    </row>
    <row r="59" spans="1:7" ht="14.25">
      <c r="A59" s="131"/>
      <c r="B59" s="155" t="s">
        <v>934</v>
      </c>
      <c r="C59" s="131" t="s">
        <v>897</v>
      </c>
      <c r="D59" s="160">
        <v>3</v>
      </c>
      <c r="E59" s="156"/>
      <c r="F59" s="145">
        <f t="shared" si="0"/>
        <v>0</v>
      </c>
      <c r="G59" s="1"/>
    </row>
    <row r="60" spans="1:7" ht="14.25">
      <c r="A60" s="131"/>
      <c r="B60" s="155" t="s">
        <v>935</v>
      </c>
      <c r="C60" s="131" t="s">
        <v>897</v>
      </c>
      <c r="D60" s="160">
        <v>7</v>
      </c>
      <c r="E60" s="156"/>
      <c r="F60" s="145">
        <f t="shared" si="0"/>
        <v>0</v>
      </c>
      <c r="G60" s="1"/>
    </row>
    <row r="61" spans="1:7" ht="14.25">
      <c r="A61" s="131"/>
      <c r="B61" s="155" t="s">
        <v>936</v>
      </c>
      <c r="C61" s="131" t="s">
        <v>897</v>
      </c>
      <c r="D61" s="160">
        <v>1</v>
      </c>
      <c r="E61" s="156"/>
      <c r="F61" s="145">
        <f t="shared" si="0"/>
        <v>0</v>
      </c>
      <c r="G61" s="1"/>
    </row>
    <row r="62" spans="1:7" ht="14.25">
      <c r="A62" s="131"/>
      <c r="B62" s="155"/>
      <c r="C62" s="131"/>
      <c r="D62" s="160"/>
      <c r="E62" s="156"/>
      <c r="F62"/>
      <c r="G62" s="1"/>
    </row>
    <row r="63" spans="1:7" ht="14.25">
      <c r="A63" s="131"/>
      <c r="B63" s="155" t="s">
        <v>937</v>
      </c>
      <c r="C63" s="131" t="s">
        <v>501</v>
      </c>
      <c r="D63" s="160">
        <v>180</v>
      </c>
      <c r="E63" s="156"/>
      <c r="F63" s="145">
        <f t="shared" ref="F63:F75" si="1">SUM(D63*E63)</f>
        <v>0</v>
      </c>
      <c r="G63" s="1"/>
    </row>
    <row r="64" spans="1:7" ht="14.25">
      <c r="A64" s="131"/>
      <c r="B64" s="155" t="s">
        <v>938</v>
      </c>
      <c r="C64" s="131" t="s">
        <v>501</v>
      </c>
      <c r="D64" s="160">
        <v>300</v>
      </c>
      <c r="E64" s="156"/>
      <c r="F64" s="145">
        <f t="shared" si="1"/>
        <v>0</v>
      </c>
      <c r="G64" s="1"/>
    </row>
    <row r="65" spans="1:7" ht="14.25">
      <c r="A65" s="131"/>
      <c r="B65" s="155" t="s">
        <v>939</v>
      </c>
      <c r="C65" s="131" t="s">
        <v>501</v>
      </c>
      <c r="D65" s="160">
        <v>780</v>
      </c>
      <c r="E65" s="156"/>
      <c r="F65" s="145">
        <f t="shared" si="1"/>
        <v>0</v>
      </c>
      <c r="G65" s="1"/>
    </row>
    <row r="66" spans="1:7" ht="14.25">
      <c r="A66" s="131"/>
      <c r="B66" s="155" t="s">
        <v>940</v>
      </c>
      <c r="C66" s="131" t="s">
        <v>501</v>
      </c>
      <c r="D66" s="160">
        <v>25</v>
      </c>
      <c r="E66" s="156"/>
      <c r="F66" s="145">
        <f t="shared" si="1"/>
        <v>0</v>
      </c>
      <c r="G66" s="1"/>
    </row>
    <row r="67" spans="1:7" ht="14.25">
      <c r="A67" s="131"/>
      <c r="B67" s="155" t="s">
        <v>941</v>
      </c>
      <c r="C67" s="131" t="s">
        <v>501</v>
      </c>
      <c r="D67" s="160">
        <v>480</v>
      </c>
      <c r="E67" s="156"/>
      <c r="F67" s="145">
        <f t="shared" si="1"/>
        <v>0</v>
      </c>
      <c r="G67" s="1"/>
    </row>
    <row r="68" spans="1:7" ht="14.25">
      <c r="A68" s="131"/>
      <c r="B68" s="155" t="s">
        <v>942</v>
      </c>
      <c r="C68" s="131" t="s">
        <v>501</v>
      </c>
      <c r="D68" s="160">
        <v>40</v>
      </c>
      <c r="E68" s="156"/>
      <c r="F68" s="145">
        <f t="shared" si="1"/>
        <v>0</v>
      </c>
      <c r="G68" s="1"/>
    </row>
    <row r="69" spans="1:7" ht="14.25">
      <c r="A69" s="131"/>
      <c r="B69" s="155" t="s">
        <v>943</v>
      </c>
      <c r="C69" s="131" t="s">
        <v>501</v>
      </c>
      <c r="D69" s="160">
        <v>68</v>
      </c>
      <c r="E69" s="156"/>
      <c r="F69" s="145">
        <f t="shared" si="1"/>
        <v>0</v>
      </c>
      <c r="G69" s="1"/>
    </row>
    <row r="70" spans="1:7" ht="14.25">
      <c r="A70" s="131"/>
      <c r="B70" s="155" t="s">
        <v>944</v>
      </c>
      <c r="C70" s="131" t="s">
        <v>501</v>
      </c>
      <c r="D70" s="160">
        <v>30</v>
      </c>
      <c r="E70" s="156"/>
      <c r="F70" s="145">
        <f t="shared" si="1"/>
        <v>0</v>
      </c>
      <c r="G70" s="1"/>
    </row>
    <row r="71" spans="1:7" ht="28.5">
      <c r="A71" s="131"/>
      <c r="B71" s="155" t="s">
        <v>945</v>
      </c>
      <c r="C71" s="131" t="s">
        <v>897</v>
      </c>
      <c r="D71" s="160">
        <v>4</v>
      </c>
      <c r="E71" s="156"/>
      <c r="F71" s="145">
        <f t="shared" si="1"/>
        <v>0</v>
      </c>
      <c r="G71" s="1"/>
    </row>
    <row r="72" spans="1:7" ht="14.25">
      <c r="A72" s="131"/>
      <c r="B72" s="155" t="s">
        <v>946</v>
      </c>
      <c r="C72" s="131" t="s">
        <v>501</v>
      </c>
      <c r="D72" s="160">
        <v>350</v>
      </c>
      <c r="E72" s="156"/>
      <c r="F72" s="145">
        <f t="shared" si="1"/>
        <v>0</v>
      </c>
      <c r="G72" s="1"/>
    </row>
    <row r="73" spans="1:7" ht="16.899999999999999" customHeight="1">
      <c r="A73" s="131"/>
      <c r="B73" s="155" t="s">
        <v>947</v>
      </c>
      <c r="C73" s="131" t="s">
        <v>897</v>
      </c>
      <c r="D73" s="160">
        <v>90</v>
      </c>
      <c r="E73" s="156"/>
      <c r="F73" s="145">
        <f t="shared" si="1"/>
        <v>0</v>
      </c>
      <c r="G73" s="1"/>
    </row>
    <row r="74" spans="1:7" ht="28.5">
      <c r="A74" s="131"/>
      <c r="B74" s="138" t="s">
        <v>948</v>
      </c>
      <c r="C74" s="158" t="s">
        <v>897</v>
      </c>
      <c r="D74" s="161">
        <v>1</v>
      </c>
      <c r="E74" s="136"/>
      <c r="F74" s="145">
        <f t="shared" si="1"/>
        <v>0</v>
      </c>
      <c r="G74" s="1"/>
    </row>
    <row r="75" spans="1:7" ht="28.5">
      <c r="A75" s="131"/>
      <c r="B75" s="138" t="s">
        <v>949</v>
      </c>
      <c r="C75" s="158" t="s">
        <v>507</v>
      </c>
      <c r="D75" s="161">
        <v>1</v>
      </c>
      <c r="E75" s="136"/>
      <c r="F75" s="145">
        <f t="shared" si="1"/>
        <v>0</v>
      </c>
      <c r="G75" s="1"/>
    </row>
    <row r="76" spans="1:7" ht="14.25">
      <c r="A76" s="131"/>
      <c r="B76" s="138" t="s">
        <v>950</v>
      </c>
      <c r="C76" s="158" t="s">
        <v>507</v>
      </c>
      <c r="D76" s="161">
        <v>1</v>
      </c>
      <c r="E76" s="136"/>
      <c r="F76" s="162">
        <f>SUM(F45:F75)*0.03</f>
        <v>0</v>
      </c>
      <c r="G76" s="1"/>
    </row>
    <row r="77" spans="1:7" s="98" customFormat="1" ht="15">
      <c r="A77" s="137"/>
      <c r="B77" s="151" t="s">
        <v>951</v>
      </c>
      <c r="C77" s="151"/>
      <c r="D77" s="152"/>
      <c r="E77" s="153"/>
      <c r="F77" s="154">
        <f>SUM(F45:F76)</f>
        <v>0</v>
      </c>
      <c r="G77" s="55"/>
    </row>
    <row r="78" spans="1:7" s="98" customFormat="1" ht="15">
      <c r="A78" s="137"/>
      <c r="B78" s="128"/>
      <c r="C78" s="128"/>
      <c r="D78" s="124"/>
      <c r="E78" s="129"/>
      <c r="F78" s="130"/>
      <c r="G78" s="55"/>
    </row>
    <row r="79" spans="1:7" s="98" customFormat="1" ht="15">
      <c r="A79" s="137"/>
      <c r="B79" s="128"/>
      <c r="C79" s="128"/>
      <c r="D79" s="124"/>
      <c r="E79" s="129"/>
      <c r="F79" s="130"/>
      <c r="G79" s="55"/>
    </row>
    <row r="80" spans="1:7" s="98" customFormat="1" ht="15">
      <c r="A80" s="124" t="s">
        <v>467</v>
      </c>
      <c r="B80" s="125" t="s">
        <v>952</v>
      </c>
      <c r="C80" s="125"/>
      <c r="D80" s="126"/>
      <c r="E80" s="126"/>
      <c r="F80" s="127"/>
      <c r="G80" s="55"/>
    </row>
    <row r="81" spans="1:7" s="98" customFormat="1" ht="15">
      <c r="A81" s="124"/>
      <c r="B81" s="128" t="s">
        <v>890</v>
      </c>
      <c r="C81" s="128"/>
      <c r="D81" s="129"/>
      <c r="E81" s="129"/>
      <c r="F81" s="130"/>
      <c r="G81" s="55"/>
    </row>
    <row r="82" spans="1:7" ht="15">
      <c r="A82" s="131"/>
      <c r="B82" s="125" t="s">
        <v>891</v>
      </c>
      <c r="C82" s="548" t="s">
        <v>82</v>
      </c>
      <c r="D82" s="549" t="s">
        <v>497</v>
      </c>
      <c r="E82" s="549" t="s">
        <v>498</v>
      </c>
      <c r="F82" s="547" t="s">
        <v>391</v>
      </c>
      <c r="G82" s="1"/>
    </row>
    <row r="83" spans="1:7" ht="15">
      <c r="A83" s="131"/>
      <c r="B83" s="138"/>
      <c r="C83" s="138"/>
      <c r="D83" s="135"/>
      <c r="E83" s="135"/>
      <c r="F83" s="136"/>
      <c r="G83" s="1"/>
    </row>
    <row r="84" spans="1:7" ht="15">
      <c r="A84" s="131"/>
      <c r="B84" s="159" t="s">
        <v>953</v>
      </c>
      <c r="C84" s="137" t="s">
        <v>507</v>
      </c>
      <c r="D84" s="163">
        <v>1</v>
      </c>
      <c r="E84" s="136"/>
      <c r="F84" s="145">
        <f>SUM(D84*E84)</f>
        <v>0</v>
      </c>
      <c r="G84" s="1"/>
    </row>
    <row r="85" spans="1:7" ht="28.5">
      <c r="A85" s="131"/>
      <c r="B85" s="155" t="s">
        <v>954</v>
      </c>
      <c r="C85" s="131" t="s">
        <v>897</v>
      </c>
      <c r="D85" s="160">
        <v>1</v>
      </c>
      <c r="E85" s="136"/>
      <c r="F85"/>
      <c r="G85" s="1"/>
    </row>
    <row r="86" spans="1:7" ht="14.25">
      <c r="A86" s="131"/>
      <c r="B86" s="138" t="s">
        <v>955</v>
      </c>
      <c r="C86" s="143" t="s">
        <v>897</v>
      </c>
      <c r="D86" s="164">
        <v>1</v>
      </c>
      <c r="E86" s="136"/>
      <c r="F86"/>
      <c r="G86" s="1"/>
    </row>
    <row r="87" spans="1:7" ht="14.25">
      <c r="A87" s="131"/>
      <c r="B87" s="138" t="s">
        <v>956</v>
      </c>
      <c r="C87" s="143" t="s">
        <v>897</v>
      </c>
      <c r="D87" s="164">
        <v>1</v>
      </c>
      <c r="E87" s="136"/>
      <c r="F87"/>
      <c r="G87" s="1"/>
    </row>
    <row r="88" spans="1:7" ht="14.25">
      <c r="A88" s="131"/>
      <c r="B88" s="138" t="s">
        <v>957</v>
      </c>
      <c r="C88" s="143" t="s">
        <v>897</v>
      </c>
      <c r="D88" s="164">
        <v>3</v>
      </c>
      <c r="E88" s="136"/>
      <c r="F88"/>
      <c r="G88" s="1"/>
    </row>
    <row r="89" spans="1:7" ht="14.25">
      <c r="A89" s="131"/>
      <c r="B89" s="155" t="s">
        <v>958</v>
      </c>
      <c r="C89" s="131" t="s">
        <v>507</v>
      </c>
      <c r="D89" s="160">
        <v>1</v>
      </c>
      <c r="E89" s="156"/>
      <c r="F89"/>
      <c r="G89" s="1"/>
    </row>
    <row r="90" spans="1:7" ht="14.25">
      <c r="A90" s="131"/>
      <c r="B90" s="165" t="s">
        <v>950</v>
      </c>
      <c r="C90" s="157" t="s">
        <v>507</v>
      </c>
      <c r="D90" s="166">
        <v>1</v>
      </c>
      <c r="E90" s="132"/>
      <c r="F90" s="133"/>
      <c r="G90" s="1"/>
    </row>
    <row r="91" spans="1:7" ht="15">
      <c r="A91" s="131"/>
      <c r="B91" s="138"/>
      <c r="C91" s="135"/>
      <c r="D91" s="135"/>
      <c r="E91" s="136"/>
      <c r="F91"/>
      <c r="G91" s="1"/>
    </row>
    <row r="92" spans="1:7" ht="15">
      <c r="A92" s="131"/>
      <c r="B92" s="138"/>
      <c r="C92" s="135"/>
      <c r="D92" s="135"/>
      <c r="E92" s="136"/>
      <c r="F92"/>
      <c r="G92" s="1"/>
    </row>
    <row r="93" spans="1:7" ht="15">
      <c r="A93" s="131"/>
      <c r="B93" s="159" t="s">
        <v>959</v>
      </c>
      <c r="C93" s="137" t="s">
        <v>507</v>
      </c>
      <c r="D93" s="163">
        <v>1</v>
      </c>
      <c r="E93" s="156"/>
      <c r="F93" s="145">
        <f>SUM(D93*E93)</f>
        <v>0</v>
      </c>
      <c r="G93" s="1"/>
    </row>
    <row r="94" spans="1:7" ht="28.5">
      <c r="A94" s="131"/>
      <c r="B94" s="155" t="s">
        <v>960</v>
      </c>
      <c r="C94" s="131" t="s">
        <v>897</v>
      </c>
      <c r="D94" s="160">
        <v>1</v>
      </c>
      <c r="E94" s="156"/>
      <c r="F94"/>
      <c r="G94" s="1"/>
    </row>
    <row r="95" spans="1:7" ht="14.25">
      <c r="A95" s="131"/>
      <c r="B95" s="155" t="s">
        <v>961</v>
      </c>
      <c r="C95" s="131" t="s">
        <v>897</v>
      </c>
      <c r="D95" s="160">
        <v>1</v>
      </c>
      <c r="E95" s="156"/>
      <c r="F95"/>
      <c r="G95" s="1"/>
    </row>
    <row r="96" spans="1:7" ht="14.25">
      <c r="A96" s="131"/>
      <c r="B96" s="155" t="s">
        <v>962</v>
      </c>
      <c r="C96" s="131" t="s">
        <v>897</v>
      </c>
      <c r="D96" s="160">
        <v>2</v>
      </c>
      <c r="E96" s="156"/>
      <c r="F96"/>
      <c r="G96" s="1"/>
    </row>
    <row r="97" spans="1:7" ht="14.25">
      <c r="A97" s="131"/>
      <c r="B97" s="155" t="s">
        <v>963</v>
      </c>
      <c r="C97" s="131" t="s">
        <v>897</v>
      </c>
      <c r="D97" s="160">
        <v>1</v>
      </c>
      <c r="E97" s="156"/>
      <c r="F97"/>
      <c r="G97" s="1"/>
    </row>
    <row r="98" spans="1:7" ht="14.25">
      <c r="A98" s="131"/>
      <c r="B98" s="155" t="s">
        <v>964</v>
      </c>
      <c r="C98" s="131" t="s">
        <v>897</v>
      </c>
      <c r="D98" s="160">
        <v>12</v>
      </c>
      <c r="E98" s="156"/>
      <c r="F98"/>
      <c r="G98" s="1"/>
    </row>
    <row r="99" spans="1:7" ht="14.25">
      <c r="A99" s="131"/>
      <c r="B99" s="155" t="s">
        <v>965</v>
      </c>
      <c r="C99" s="131" t="s">
        <v>897</v>
      </c>
      <c r="D99" s="160">
        <v>16</v>
      </c>
      <c r="E99" s="156"/>
      <c r="F99"/>
      <c r="G99" s="1"/>
    </row>
    <row r="100" spans="1:7" ht="14.25">
      <c r="A100" s="131"/>
      <c r="B100" s="155" t="s">
        <v>966</v>
      </c>
      <c r="C100" s="131" t="s">
        <v>897</v>
      </c>
      <c r="D100" s="160">
        <v>3</v>
      </c>
      <c r="E100" s="156"/>
      <c r="F100"/>
      <c r="G100" s="1"/>
    </row>
    <row r="101" spans="1:7" ht="14.25">
      <c r="A101" s="131"/>
      <c r="B101" s="155" t="s">
        <v>967</v>
      </c>
      <c r="C101" s="131" t="s">
        <v>897</v>
      </c>
      <c r="D101" s="160">
        <v>4</v>
      </c>
      <c r="E101" s="156"/>
      <c r="F101"/>
      <c r="G101" s="1"/>
    </row>
    <row r="102" spans="1:7" ht="14.25">
      <c r="A102" s="131"/>
      <c r="B102" s="155" t="s">
        <v>958</v>
      </c>
      <c r="C102" s="131" t="s">
        <v>507</v>
      </c>
      <c r="D102" s="160">
        <v>1</v>
      </c>
      <c r="E102" s="156"/>
      <c r="F102"/>
      <c r="G102" s="1"/>
    </row>
    <row r="103" spans="1:7" ht="14.25">
      <c r="A103" s="131"/>
      <c r="B103" s="165" t="s">
        <v>950</v>
      </c>
      <c r="C103" s="157" t="s">
        <v>507</v>
      </c>
      <c r="D103" s="166">
        <v>1</v>
      </c>
      <c r="E103" s="132"/>
      <c r="F103" s="133"/>
      <c r="G103" s="1"/>
    </row>
    <row r="104" spans="1:7" ht="14.25">
      <c r="A104" s="131"/>
      <c r="B104" s="138"/>
      <c r="C104" s="138"/>
      <c r="D104" s="161"/>
      <c r="E104" s="136"/>
      <c r="F104"/>
      <c r="G104" s="1"/>
    </row>
    <row r="105" spans="1:7" ht="14.25">
      <c r="A105" s="131"/>
      <c r="B105" s="138"/>
      <c r="C105" s="138"/>
      <c r="D105" s="161"/>
      <c r="E105" s="136"/>
      <c r="F105"/>
      <c r="G105" s="1"/>
    </row>
    <row r="106" spans="1:7" ht="15">
      <c r="A106" s="131"/>
      <c r="B106" s="159" t="s">
        <v>968</v>
      </c>
      <c r="C106" s="137" t="s">
        <v>507</v>
      </c>
      <c r="D106" s="163">
        <v>1</v>
      </c>
      <c r="E106" s="156"/>
      <c r="F106" s="145">
        <f>SUM(D106*E106)</f>
        <v>0</v>
      </c>
      <c r="G106" s="1"/>
    </row>
    <row r="107" spans="1:7" ht="28.5">
      <c r="A107" s="131"/>
      <c r="B107" s="155" t="s">
        <v>960</v>
      </c>
      <c r="C107" s="131" t="s">
        <v>897</v>
      </c>
      <c r="D107" s="160">
        <v>1</v>
      </c>
      <c r="E107" s="156"/>
      <c r="F107"/>
      <c r="G107" s="1"/>
    </row>
    <row r="108" spans="1:7" ht="14.25">
      <c r="A108" s="131"/>
      <c r="B108" s="155" t="s">
        <v>961</v>
      </c>
      <c r="C108" s="131" t="s">
        <v>897</v>
      </c>
      <c r="D108" s="160">
        <v>1</v>
      </c>
      <c r="E108" s="156"/>
      <c r="F108"/>
      <c r="G108" s="1"/>
    </row>
    <row r="109" spans="1:7" ht="14.25">
      <c r="A109" s="131"/>
      <c r="B109" s="155" t="s">
        <v>962</v>
      </c>
      <c r="C109" s="131" t="s">
        <v>897</v>
      </c>
      <c r="D109" s="160">
        <v>1</v>
      </c>
      <c r="E109" s="156"/>
      <c r="F109"/>
      <c r="G109" s="1"/>
    </row>
    <row r="110" spans="1:7" ht="14.25">
      <c r="A110" s="131"/>
      <c r="B110" s="155" t="s">
        <v>964</v>
      </c>
      <c r="C110" s="131" t="s">
        <v>897</v>
      </c>
      <c r="D110" s="160">
        <v>7</v>
      </c>
      <c r="E110" s="156"/>
      <c r="F110"/>
      <c r="G110" s="1"/>
    </row>
    <row r="111" spans="1:7" ht="14.25">
      <c r="A111" s="131"/>
      <c r="B111" s="155" t="s">
        <v>969</v>
      </c>
      <c r="C111" s="131" t="s">
        <v>897</v>
      </c>
      <c r="D111" s="160">
        <v>5</v>
      </c>
      <c r="E111" s="156"/>
      <c r="F111"/>
      <c r="G111" s="1"/>
    </row>
    <row r="112" spans="1:7" ht="14.25">
      <c r="A112" s="131"/>
      <c r="B112" s="155" t="s">
        <v>970</v>
      </c>
      <c r="C112" s="131" t="s">
        <v>897</v>
      </c>
      <c r="D112" s="160">
        <v>1</v>
      </c>
      <c r="E112" s="156"/>
      <c r="F112"/>
      <c r="G112" s="1"/>
    </row>
    <row r="113" spans="1:7" ht="14.25">
      <c r="A113" s="131"/>
      <c r="B113" s="155" t="s">
        <v>971</v>
      </c>
      <c r="C113" s="131" t="s">
        <v>897</v>
      </c>
      <c r="D113" s="160">
        <v>1</v>
      </c>
      <c r="E113" s="156"/>
      <c r="F113"/>
      <c r="G113" s="1"/>
    </row>
    <row r="114" spans="1:7" ht="14.25">
      <c r="A114" s="131"/>
      <c r="B114" s="155" t="s">
        <v>967</v>
      </c>
      <c r="C114" s="131" t="s">
        <v>897</v>
      </c>
      <c r="D114" s="160">
        <v>4</v>
      </c>
      <c r="E114" s="156"/>
      <c r="F114"/>
      <c r="G114" s="1"/>
    </row>
    <row r="115" spans="1:7" ht="14.25">
      <c r="A115" s="131"/>
      <c r="B115" s="155" t="s">
        <v>958</v>
      </c>
      <c r="C115" s="131" t="s">
        <v>507</v>
      </c>
      <c r="D115" s="160">
        <v>1</v>
      </c>
      <c r="E115" s="156"/>
      <c r="F115"/>
      <c r="G115" s="1"/>
    </row>
    <row r="116" spans="1:7" ht="14.25">
      <c r="A116" s="131"/>
      <c r="B116" s="165" t="s">
        <v>950</v>
      </c>
      <c r="C116" s="157" t="s">
        <v>507</v>
      </c>
      <c r="D116" s="166">
        <v>1</v>
      </c>
      <c r="E116" s="132"/>
      <c r="F116" s="133"/>
      <c r="G116" s="1"/>
    </row>
    <row r="117" spans="1:7" ht="15">
      <c r="B117" s="151" t="s">
        <v>972</v>
      </c>
      <c r="C117" s="151"/>
      <c r="D117" s="152"/>
      <c r="E117" s="153"/>
      <c r="F117" s="167">
        <f>SUM(F84:F106)</f>
        <v>0</v>
      </c>
      <c r="G117" s="1"/>
    </row>
    <row r="118" spans="1:7">
      <c r="G118" s="1"/>
    </row>
    <row r="119" spans="1:7">
      <c r="G119" s="1"/>
    </row>
    <row r="120" spans="1:7" s="98" customFormat="1" ht="15">
      <c r="A120" s="124" t="s">
        <v>469</v>
      </c>
      <c r="B120" s="125" t="s">
        <v>973</v>
      </c>
      <c r="C120" s="125"/>
      <c r="D120" s="126"/>
      <c r="E120" s="126"/>
      <c r="F120" s="127"/>
      <c r="G120" s="55"/>
    </row>
    <row r="121" spans="1:7" s="98" customFormat="1" ht="15">
      <c r="A121" s="124"/>
      <c r="B121" s="128"/>
      <c r="C121" s="128"/>
      <c r="D121" s="129"/>
      <c r="E121" s="129"/>
      <c r="F121" s="130"/>
      <c r="G121" s="55"/>
    </row>
    <row r="122" spans="1:7" ht="15">
      <c r="B122" s="125" t="s">
        <v>891</v>
      </c>
      <c r="C122" s="548" t="s">
        <v>82</v>
      </c>
      <c r="D122" s="549" t="s">
        <v>497</v>
      </c>
      <c r="E122" s="549" t="s">
        <v>498</v>
      </c>
      <c r="F122" s="547" t="s">
        <v>391</v>
      </c>
      <c r="G122" s="1"/>
    </row>
    <row r="123" spans="1:7" ht="114">
      <c r="B123" s="168" t="s">
        <v>974</v>
      </c>
      <c r="C123" s="170" t="s">
        <v>507</v>
      </c>
      <c r="D123" s="169">
        <v>1</v>
      </c>
      <c r="E123" s="171"/>
      <c r="F123" s="172">
        <f t="shared" ref="F123:F131" si="2">SUM(D123*E123)</f>
        <v>0</v>
      </c>
      <c r="G123" s="1"/>
    </row>
    <row r="124" spans="1:7" ht="57">
      <c r="B124" s="168" t="s">
        <v>975</v>
      </c>
      <c r="C124" s="170" t="s">
        <v>507</v>
      </c>
      <c r="D124" s="169">
        <v>1</v>
      </c>
      <c r="E124" s="171"/>
      <c r="F124" s="172">
        <f t="shared" si="2"/>
        <v>0</v>
      </c>
      <c r="G124" s="1"/>
    </row>
    <row r="125" spans="1:7" ht="14.25">
      <c r="B125" s="168" t="s">
        <v>976</v>
      </c>
      <c r="C125" s="170" t="s">
        <v>507</v>
      </c>
      <c r="D125" s="169" t="s">
        <v>977</v>
      </c>
      <c r="E125" s="171"/>
      <c r="F125" s="172">
        <f t="shared" si="2"/>
        <v>0</v>
      </c>
      <c r="G125" s="1"/>
    </row>
    <row r="126" spans="1:7" ht="142.5">
      <c r="B126" s="168" t="s">
        <v>978</v>
      </c>
      <c r="C126" s="170" t="s">
        <v>507</v>
      </c>
      <c r="D126" s="169" t="s">
        <v>682</v>
      </c>
      <c r="E126" s="171"/>
      <c r="F126" s="172">
        <f t="shared" si="2"/>
        <v>0</v>
      </c>
      <c r="G126" s="1"/>
    </row>
    <row r="127" spans="1:7" ht="28.5">
      <c r="B127" s="168" t="s">
        <v>979</v>
      </c>
      <c r="C127" s="170" t="s">
        <v>507</v>
      </c>
      <c r="D127" s="169" t="s">
        <v>682</v>
      </c>
      <c r="E127" s="171"/>
      <c r="F127" s="172">
        <f t="shared" si="2"/>
        <v>0</v>
      </c>
      <c r="G127" s="1"/>
    </row>
    <row r="128" spans="1:7" ht="42.75">
      <c r="B128" s="168" t="s">
        <v>980</v>
      </c>
      <c r="C128" s="170" t="s">
        <v>507</v>
      </c>
      <c r="D128" s="169">
        <v>1</v>
      </c>
      <c r="E128" s="171"/>
      <c r="F128" s="172">
        <f t="shared" si="2"/>
        <v>0</v>
      </c>
      <c r="G128" s="1"/>
    </row>
    <row r="129" spans="1:7" ht="14.25">
      <c r="B129" s="168" t="s">
        <v>981</v>
      </c>
      <c r="C129" s="170" t="s">
        <v>507</v>
      </c>
      <c r="D129" s="169">
        <v>1</v>
      </c>
      <c r="E129" s="171"/>
      <c r="F129" s="172">
        <f t="shared" si="2"/>
        <v>0</v>
      </c>
      <c r="G129" s="1"/>
    </row>
    <row r="130" spans="1:7" ht="14.25">
      <c r="B130" s="168" t="s">
        <v>982</v>
      </c>
      <c r="C130" s="170" t="s">
        <v>507</v>
      </c>
      <c r="D130" s="169">
        <v>1</v>
      </c>
      <c r="E130" s="171"/>
      <c r="F130" s="172">
        <f t="shared" si="2"/>
        <v>0</v>
      </c>
      <c r="G130" s="1"/>
    </row>
    <row r="131" spans="1:7" ht="14.25">
      <c r="B131" s="173" t="s">
        <v>983</v>
      </c>
      <c r="C131" s="170" t="s">
        <v>507</v>
      </c>
      <c r="D131" s="169">
        <v>1</v>
      </c>
      <c r="E131" s="171"/>
      <c r="F131" s="172">
        <f t="shared" si="2"/>
        <v>0</v>
      </c>
      <c r="G131" s="1"/>
    </row>
    <row r="132" spans="1:7" ht="15">
      <c r="B132" s="151" t="s">
        <v>984</v>
      </c>
      <c r="C132" s="151"/>
      <c r="D132" s="152"/>
      <c r="E132" s="153"/>
      <c r="F132" s="154">
        <f>SUM(F123:F131)</f>
        <v>0</v>
      </c>
      <c r="G132" s="1"/>
    </row>
    <row r="133" spans="1:7">
      <c r="G133" s="1"/>
    </row>
    <row r="134" spans="1:7">
      <c r="G134" s="1"/>
    </row>
    <row r="135" spans="1:7" s="139" customFormat="1" ht="15">
      <c r="A135" s="124" t="s">
        <v>469</v>
      </c>
      <c r="B135" s="125" t="s">
        <v>401</v>
      </c>
      <c r="C135" s="125"/>
      <c r="D135" s="126"/>
      <c r="E135" s="126"/>
      <c r="F135" s="127"/>
      <c r="G135" s="546"/>
    </row>
    <row r="136" spans="1:7" ht="15">
      <c r="B136" s="125" t="s">
        <v>891</v>
      </c>
      <c r="C136" s="548" t="s">
        <v>82</v>
      </c>
      <c r="D136" s="549" t="s">
        <v>497</v>
      </c>
      <c r="E136" s="549" t="s">
        <v>498</v>
      </c>
      <c r="F136" s="547" t="s">
        <v>391</v>
      </c>
      <c r="G136" s="1"/>
    </row>
    <row r="137" spans="1:7">
      <c r="A137" s="174"/>
      <c r="B137" s="174"/>
      <c r="C137" s="174"/>
      <c r="D137" s="174"/>
      <c r="E137" s="174"/>
      <c r="G137" s="1"/>
    </row>
    <row r="138" spans="1:7" ht="38.25">
      <c r="A138" s="174"/>
      <c r="B138" s="481" t="s">
        <v>402</v>
      </c>
      <c r="C138" s="482" t="s">
        <v>492</v>
      </c>
      <c r="D138" s="482">
        <v>1</v>
      </c>
      <c r="E138" s="483"/>
      <c r="F138" s="484">
        <f t="shared" ref="F138:F145" si="3">SUM(D138*E138)</f>
        <v>0</v>
      </c>
      <c r="G138" s="1"/>
    </row>
    <row r="139" spans="1:7" ht="140.25">
      <c r="A139" s="174"/>
      <c r="B139" s="485" t="s">
        <v>985</v>
      </c>
      <c r="C139" s="482" t="s">
        <v>507</v>
      </c>
      <c r="D139" s="482" t="s">
        <v>904</v>
      </c>
      <c r="E139" s="483"/>
      <c r="F139" s="484">
        <f t="shared" si="3"/>
        <v>0</v>
      </c>
      <c r="G139" s="1"/>
    </row>
    <row r="140" spans="1:7" ht="25.5">
      <c r="A140" s="174"/>
      <c r="B140" s="485" t="s">
        <v>986</v>
      </c>
      <c r="C140" s="482" t="s">
        <v>492</v>
      </c>
      <c r="D140" s="482" t="s">
        <v>904</v>
      </c>
      <c r="E140" s="483"/>
      <c r="F140" s="484">
        <f t="shared" si="3"/>
        <v>0</v>
      </c>
      <c r="G140" s="1"/>
    </row>
    <row r="141" spans="1:7" ht="63.75">
      <c r="A141" s="174"/>
      <c r="B141" s="485" t="s">
        <v>987</v>
      </c>
      <c r="C141" s="482" t="s">
        <v>492</v>
      </c>
      <c r="D141" s="482" t="s">
        <v>904</v>
      </c>
      <c r="E141" s="483"/>
      <c r="F141" s="484">
        <f t="shared" si="3"/>
        <v>0</v>
      </c>
      <c r="G141" s="1"/>
    </row>
    <row r="142" spans="1:7" ht="51">
      <c r="A142" s="174"/>
      <c r="B142" s="485" t="s">
        <v>988</v>
      </c>
      <c r="C142" s="482" t="s">
        <v>507</v>
      </c>
      <c r="D142" s="482" t="s">
        <v>904</v>
      </c>
      <c r="E142" s="483"/>
      <c r="F142" s="484">
        <f t="shared" si="3"/>
        <v>0</v>
      </c>
      <c r="G142" s="1"/>
    </row>
    <row r="143" spans="1:7" ht="127.5">
      <c r="A143" s="174"/>
      <c r="B143" s="485" t="s">
        <v>0</v>
      </c>
      <c r="C143" s="482" t="s">
        <v>507</v>
      </c>
      <c r="D143" s="482">
        <v>1</v>
      </c>
      <c r="E143" s="483"/>
      <c r="F143" s="484">
        <f t="shared" si="3"/>
        <v>0</v>
      </c>
      <c r="G143" s="1"/>
    </row>
    <row r="144" spans="1:7" ht="14.25">
      <c r="A144" s="174"/>
      <c r="B144" s="485" t="s">
        <v>989</v>
      </c>
      <c r="C144" s="482" t="s">
        <v>507</v>
      </c>
      <c r="D144" s="482">
        <v>1</v>
      </c>
      <c r="E144" s="486"/>
      <c r="F144" s="484">
        <f t="shared" si="3"/>
        <v>0</v>
      </c>
      <c r="G144" s="1"/>
    </row>
    <row r="145" spans="1:7" ht="14.25">
      <c r="A145" s="174"/>
      <c r="B145" s="173" t="s">
        <v>983</v>
      </c>
      <c r="C145" s="482" t="s">
        <v>507</v>
      </c>
      <c r="D145" s="487">
        <v>1</v>
      </c>
      <c r="E145" s="486"/>
      <c r="F145" s="484">
        <f t="shared" si="3"/>
        <v>0</v>
      </c>
      <c r="G145" s="1"/>
    </row>
    <row r="146" spans="1:7" ht="15">
      <c r="B146" s="151" t="s">
        <v>990</v>
      </c>
      <c r="C146" s="151"/>
      <c r="D146" s="152"/>
      <c r="E146" s="153"/>
      <c r="F146" s="154">
        <f>SUM(F138:F145)</f>
        <v>0</v>
      </c>
      <c r="G146" s="1"/>
    </row>
    <row r="147" spans="1:7">
      <c r="G147" s="1"/>
    </row>
    <row r="148" spans="1:7">
      <c r="G148" s="1"/>
    </row>
    <row r="149" spans="1:7" s="98" customFormat="1" ht="15">
      <c r="A149" s="124" t="s">
        <v>468</v>
      </c>
      <c r="B149" s="125" t="s">
        <v>991</v>
      </c>
      <c r="C149" s="125"/>
      <c r="D149" s="126"/>
      <c r="E149" s="126"/>
      <c r="F149" s="127"/>
      <c r="G149" s="55"/>
    </row>
    <row r="150" spans="1:7" ht="15">
      <c r="A150" s="124" t="s">
        <v>451</v>
      </c>
      <c r="B150" s="128" t="s">
        <v>890</v>
      </c>
      <c r="C150" s="128"/>
      <c r="D150" s="129"/>
      <c r="E150" s="129"/>
      <c r="G150" s="1"/>
    </row>
    <row r="151" spans="1:7" ht="15">
      <c r="A151" s="131"/>
      <c r="B151" s="125" t="s">
        <v>891</v>
      </c>
      <c r="C151" s="548" t="s">
        <v>82</v>
      </c>
      <c r="D151" s="549" t="s">
        <v>497</v>
      </c>
      <c r="E151" s="549" t="s">
        <v>498</v>
      </c>
      <c r="F151" s="547" t="s">
        <v>391</v>
      </c>
      <c r="G151" s="1"/>
    </row>
    <row r="152" spans="1:7" ht="15">
      <c r="A152" s="131"/>
      <c r="B152" s="128"/>
      <c r="C152" s="128"/>
      <c r="D152" s="135"/>
      <c r="E152" s="135"/>
      <c r="G152" s="1"/>
    </row>
    <row r="153" spans="1:7" ht="28.5">
      <c r="B153" s="176" t="s">
        <v>992</v>
      </c>
      <c r="C153" s="176"/>
      <c r="G153" s="1"/>
    </row>
    <row r="154" spans="1:7" ht="14.25">
      <c r="B154" s="177" t="s">
        <v>993</v>
      </c>
      <c r="C154" s="179" t="s">
        <v>501</v>
      </c>
      <c r="D154" s="178">
        <v>250</v>
      </c>
      <c r="E154" s="175"/>
      <c r="F154" s="172">
        <f t="shared" ref="F154:F162" si="4">SUM(D154*E154)</f>
        <v>0</v>
      </c>
      <c r="G154" s="1"/>
    </row>
    <row r="155" spans="1:7" ht="14.25">
      <c r="B155" s="177" t="s">
        <v>994</v>
      </c>
      <c r="C155" s="179" t="s">
        <v>492</v>
      </c>
      <c r="D155" s="178">
        <v>8</v>
      </c>
      <c r="E155" s="175"/>
      <c r="F155" s="172">
        <f t="shared" si="4"/>
        <v>0</v>
      </c>
      <c r="G155" s="1"/>
    </row>
    <row r="156" spans="1:7" ht="14.25">
      <c r="B156" s="177" t="s">
        <v>995</v>
      </c>
      <c r="C156" s="179" t="s">
        <v>492</v>
      </c>
      <c r="D156" s="178">
        <v>8</v>
      </c>
      <c r="E156" s="175"/>
      <c r="F156" s="172">
        <f t="shared" si="4"/>
        <v>0</v>
      </c>
      <c r="G156" s="1"/>
    </row>
    <row r="157" spans="1:7" ht="14.25">
      <c r="B157" s="173" t="s">
        <v>996</v>
      </c>
      <c r="C157" s="179" t="s">
        <v>492</v>
      </c>
      <c r="D157" s="178">
        <v>8</v>
      </c>
      <c r="E157" s="175"/>
      <c r="F157" s="172">
        <f t="shared" si="4"/>
        <v>0</v>
      </c>
      <c r="G157" s="1"/>
    </row>
    <row r="158" spans="1:7" ht="14.25">
      <c r="B158" s="173" t="s">
        <v>997</v>
      </c>
      <c r="C158" s="179" t="s">
        <v>492</v>
      </c>
      <c r="D158" s="178">
        <v>40</v>
      </c>
      <c r="E158" s="175"/>
      <c r="F158" s="172">
        <f t="shared" si="4"/>
        <v>0</v>
      </c>
      <c r="G158" s="1"/>
    </row>
    <row r="159" spans="1:7" ht="14.25">
      <c r="B159" s="173" t="s">
        <v>998</v>
      </c>
      <c r="C159" s="179" t="s">
        <v>492</v>
      </c>
      <c r="D159" s="178">
        <v>120</v>
      </c>
      <c r="E159" s="175"/>
      <c r="F159" s="172">
        <f t="shared" si="4"/>
        <v>0</v>
      </c>
      <c r="G159" s="1"/>
    </row>
    <row r="160" spans="1:7" ht="14.25">
      <c r="B160" s="180" t="s">
        <v>999</v>
      </c>
      <c r="C160" s="179" t="s">
        <v>501</v>
      </c>
      <c r="D160" s="178">
        <v>150</v>
      </c>
      <c r="E160" s="175"/>
      <c r="F160" s="172">
        <f t="shared" si="4"/>
        <v>0</v>
      </c>
      <c r="G160" s="1"/>
    </row>
    <row r="161" spans="2:7" ht="28.5">
      <c r="B161" s="180" t="s">
        <v>1000</v>
      </c>
      <c r="C161" s="179" t="s">
        <v>501</v>
      </c>
      <c r="D161" s="178">
        <v>80</v>
      </c>
      <c r="E161" s="175"/>
      <c r="F161" s="172">
        <f t="shared" si="4"/>
        <v>0</v>
      </c>
      <c r="G161" s="1"/>
    </row>
    <row r="162" spans="2:7" ht="14.25">
      <c r="B162" s="181" t="s">
        <v>1001</v>
      </c>
      <c r="C162" s="179" t="s">
        <v>507</v>
      </c>
      <c r="D162" s="178">
        <v>1</v>
      </c>
      <c r="E162" s="175"/>
      <c r="F162" s="172">
        <f t="shared" si="4"/>
        <v>0</v>
      </c>
      <c r="G162" s="1"/>
    </row>
    <row r="163" spans="2:7" ht="15">
      <c r="B163" s="151" t="s">
        <v>1002</v>
      </c>
      <c r="C163" s="151"/>
      <c r="D163" s="152"/>
      <c r="E163" s="153"/>
      <c r="F163" s="154">
        <f>SUM(F154:F162)</f>
        <v>0</v>
      </c>
      <c r="G163" s="1"/>
    </row>
    <row r="164" spans="2:7">
      <c r="G164" s="1"/>
    </row>
    <row r="165" spans="2:7">
      <c r="G165" s="1"/>
    </row>
    <row r="166" spans="2:7">
      <c r="B166" s="98" t="s">
        <v>1003</v>
      </c>
      <c r="C166" s="98"/>
      <c r="F166" s="182">
        <f>SUM(F163,F146,F132,F117,F77,F38)</f>
        <v>0</v>
      </c>
      <c r="G166" s="1"/>
    </row>
  </sheetData>
  <phoneticPr fontId="55" type="noConversion"/>
  <pageMargins left="0.70866141732283472" right="0.70866141732283472" top="0.74803149606299213" bottom="0.74803149606299213" header="0.31496062992125984" footer="0.31496062992125984"/>
  <pageSetup paperSize="9" scale="99" firstPageNumber="35" orientation="portrait" useFirstPageNumber="1" r:id="rId1"/>
  <headerFooter>
    <oddHeader xml:space="preserve">&amp;C
  </oddHeader>
  </headerFooter>
  <rowBreaks count="2" manualBreakCount="2">
    <brk id="29" max="5" man="1"/>
    <brk id="119" max="5" man="1"/>
  </rowBreaks>
  <drawing r:id="rId2"/>
</worksheet>
</file>

<file path=xl/worksheets/sheet8.xml><?xml version="1.0" encoding="utf-8"?>
<worksheet xmlns="http://schemas.openxmlformats.org/spreadsheetml/2006/main" xmlns:r="http://schemas.openxmlformats.org/officeDocument/2006/relationships">
  <sheetPr>
    <tabColor rgb="FFFFC000"/>
  </sheetPr>
  <dimension ref="A1:K407"/>
  <sheetViews>
    <sheetView view="pageBreakPreview" topLeftCell="A82" zoomScaleNormal="100" workbookViewId="0">
      <selection activeCell="E15" sqref="E15"/>
    </sheetView>
  </sheetViews>
  <sheetFormatPr defaultRowHeight="12.75"/>
  <cols>
    <col min="1" max="1" width="6.7109375" style="442" customWidth="1"/>
    <col min="2" max="2" width="45.7109375" style="417" customWidth="1"/>
    <col min="3" max="3" width="6.7109375" style="413" customWidth="1"/>
    <col min="4" max="4" width="9.85546875" style="414" customWidth="1"/>
    <col min="5" max="5" width="8.7109375" style="414" customWidth="1"/>
    <col min="6" max="6" width="10.7109375" style="414" customWidth="1"/>
    <col min="7" max="7" width="1.42578125" style="415" customWidth="1"/>
    <col min="8" max="16384" width="9.140625" style="417"/>
  </cols>
  <sheetData>
    <row r="1" spans="1:6" ht="15.75">
      <c r="A1" s="550" t="s">
        <v>874</v>
      </c>
      <c r="B1" s="551" t="s">
        <v>873</v>
      </c>
    </row>
    <row r="2" spans="1:6">
      <c r="A2" s="411"/>
      <c r="B2" s="412"/>
    </row>
    <row r="3" spans="1:6" ht="63.75">
      <c r="A3" s="411"/>
      <c r="B3" s="416" t="s">
        <v>339</v>
      </c>
    </row>
    <row r="4" spans="1:6">
      <c r="A4" s="415"/>
    </row>
    <row r="5" spans="1:6">
      <c r="A5" s="418">
        <v>0</v>
      </c>
      <c r="B5" s="419" t="s">
        <v>340</v>
      </c>
      <c r="C5" s="413" t="s">
        <v>331</v>
      </c>
      <c r="D5" s="420">
        <v>25</v>
      </c>
      <c r="E5" s="421"/>
      <c r="F5" s="420">
        <f>E5*D5</f>
        <v>0</v>
      </c>
    </row>
    <row r="6" spans="1:6">
      <c r="A6" s="418"/>
      <c r="B6" s="419" t="s">
        <v>341</v>
      </c>
      <c r="D6" s="420"/>
      <c r="E6" s="421"/>
      <c r="F6" s="420"/>
    </row>
    <row r="7" spans="1:6">
      <c r="A7" s="418"/>
      <c r="B7" s="419" t="s">
        <v>342</v>
      </c>
      <c r="D7" s="420"/>
      <c r="E7" s="421"/>
      <c r="F7" s="420"/>
    </row>
    <row r="8" spans="1:6">
      <c r="A8" s="418"/>
      <c r="B8" s="419" t="s">
        <v>343</v>
      </c>
      <c r="D8" s="420"/>
      <c r="E8" s="421"/>
      <c r="F8" s="420"/>
    </row>
    <row r="9" spans="1:6">
      <c r="A9" s="418"/>
      <c r="B9" s="419" t="s">
        <v>344</v>
      </c>
      <c r="D9" s="420"/>
      <c r="E9" s="421"/>
      <c r="F9" s="420"/>
    </row>
    <row r="10" spans="1:6">
      <c r="A10" s="418"/>
      <c r="B10" s="419" t="s">
        <v>345</v>
      </c>
      <c r="D10" s="420"/>
      <c r="E10" s="421"/>
      <c r="F10" s="420"/>
    </row>
    <row r="11" spans="1:6">
      <c r="A11" s="418"/>
      <c r="B11" s="419" t="s">
        <v>346</v>
      </c>
      <c r="D11" s="420"/>
      <c r="E11" s="421"/>
      <c r="F11" s="420"/>
    </row>
    <row r="12" spans="1:6">
      <c r="A12" s="418"/>
      <c r="B12" s="422" t="s">
        <v>347</v>
      </c>
      <c r="D12" s="420"/>
      <c r="E12" s="421"/>
      <c r="F12" s="420"/>
    </row>
    <row r="13" spans="1:6">
      <c r="A13" s="418"/>
      <c r="B13" s="422" t="s">
        <v>348</v>
      </c>
      <c r="D13" s="420"/>
      <c r="E13" s="421"/>
      <c r="F13" s="420"/>
    </row>
    <row r="14" spans="1:6">
      <c r="A14" s="418"/>
      <c r="B14" s="419" t="s">
        <v>349</v>
      </c>
      <c r="D14" s="420"/>
      <c r="E14" s="421"/>
      <c r="F14" s="420"/>
    </row>
    <row r="15" spans="1:6">
      <c r="A15" s="418"/>
      <c r="B15" s="419" t="s">
        <v>350</v>
      </c>
      <c r="D15" s="420"/>
      <c r="E15" s="421"/>
      <c r="F15" s="420"/>
    </row>
    <row r="16" spans="1:6">
      <c r="A16" s="418"/>
      <c r="B16" s="423" t="s">
        <v>351</v>
      </c>
      <c r="D16" s="420"/>
      <c r="E16" s="421"/>
      <c r="F16" s="420"/>
    </row>
    <row r="17" spans="1:6">
      <c r="A17" s="418"/>
      <c r="B17" s="424" t="s">
        <v>352</v>
      </c>
      <c r="D17" s="420"/>
      <c r="E17" s="421"/>
      <c r="F17" s="420"/>
    </row>
    <row r="18" spans="1:6">
      <c r="A18" s="418"/>
      <c r="B18" s="424" t="s">
        <v>353</v>
      </c>
      <c r="D18" s="420"/>
      <c r="E18" s="421"/>
      <c r="F18" s="420"/>
    </row>
    <row r="19" spans="1:6">
      <c r="A19" s="418"/>
      <c r="B19" s="419"/>
      <c r="D19" s="420"/>
      <c r="E19" s="421"/>
      <c r="F19" s="420"/>
    </row>
    <row r="20" spans="1:6">
      <c r="A20" s="425">
        <v>1</v>
      </c>
      <c r="B20" s="419" t="s">
        <v>354</v>
      </c>
      <c r="C20" s="413" t="s">
        <v>331</v>
      </c>
      <c r="D20" s="420">
        <v>15</v>
      </c>
      <c r="E20" s="421"/>
      <c r="F20" s="420">
        <f>E20*D20</f>
        <v>0</v>
      </c>
    </row>
    <row r="21" spans="1:6">
      <c r="A21" s="418"/>
      <c r="B21" s="419" t="s">
        <v>341</v>
      </c>
      <c r="D21" s="420"/>
      <c r="E21" s="421"/>
      <c r="F21" s="420"/>
    </row>
    <row r="22" spans="1:6">
      <c r="A22" s="418"/>
      <c r="B22" s="419" t="s">
        <v>342</v>
      </c>
      <c r="D22" s="420"/>
      <c r="E22" s="421"/>
      <c r="F22" s="420"/>
    </row>
    <row r="23" spans="1:6">
      <c r="A23" s="418"/>
      <c r="B23" s="419" t="s">
        <v>343</v>
      </c>
      <c r="D23" s="420"/>
      <c r="E23" s="421"/>
      <c r="F23" s="420"/>
    </row>
    <row r="24" spans="1:6">
      <c r="A24" s="418"/>
      <c r="B24" s="419" t="s">
        <v>355</v>
      </c>
      <c r="D24" s="420"/>
      <c r="E24" s="421"/>
      <c r="F24" s="420"/>
    </row>
    <row r="25" spans="1:6" ht="13.5" customHeight="1">
      <c r="A25" s="418"/>
      <c r="B25" s="419" t="s">
        <v>356</v>
      </c>
      <c r="D25" s="420"/>
      <c r="E25" s="421"/>
      <c r="F25" s="420"/>
    </row>
    <row r="26" spans="1:6">
      <c r="A26" s="418"/>
      <c r="B26" s="419" t="s">
        <v>357</v>
      </c>
      <c r="D26" s="420"/>
      <c r="E26" s="421"/>
      <c r="F26" s="420"/>
    </row>
    <row r="27" spans="1:6" ht="13.5" customHeight="1">
      <c r="A27" s="418"/>
      <c r="B27" s="419" t="s">
        <v>358</v>
      </c>
      <c r="D27" s="420"/>
      <c r="E27" s="421"/>
      <c r="F27" s="420"/>
    </row>
    <row r="28" spans="1:6" ht="12" customHeight="1">
      <c r="A28" s="418"/>
      <c r="B28" s="419" t="s">
        <v>359</v>
      </c>
      <c r="D28" s="420"/>
      <c r="E28" s="421"/>
      <c r="F28" s="420"/>
    </row>
    <row r="29" spans="1:6">
      <c r="A29" s="418"/>
      <c r="B29" s="419" t="s">
        <v>360</v>
      </c>
      <c r="D29" s="420"/>
      <c r="E29" s="421"/>
      <c r="F29" s="420"/>
    </row>
    <row r="30" spans="1:6" ht="12" customHeight="1">
      <c r="A30" s="418"/>
      <c r="B30" s="419" t="s">
        <v>361</v>
      </c>
      <c r="D30" s="420"/>
      <c r="E30" s="421"/>
      <c r="F30" s="420"/>
    </row>
    <row r="31" spans="1:6">
      <c r="A31" s="418"/>
      <c r="B31" s="424" t="s">
        <v>353</v>
      </c>
      <c r="D31" s="420"/>
      <c r="E31" s="421"/>
      <c r="F31" s="420"/>
    </row>
    <row r="32" spans="1:6">
      <c r="A32" s="426"/>
      <c r="B32" s="427"/>
      <c r="D32" s="428"/>
      <c r="E32" s="421"/>
      <c r="F32" s="420"/>
    </row>
    <row r="33" spans="1:6" ht="152.25" customHeight="1">
      <c r="A33" s="429">
        <v>2</v>
      </c>
      <c r="B33" s="416" t="s">
        <v>362</v>
      </c>
      <c r="C33" s="430" t="s">
        <v>897</v>
      </c>
      <c r="D33" s="431">
        <v>3</v>
      </c>
      <c r="E33" s="421"/>
      <c r="F33" s="420">
        <f>E33*D33</f>
        <v>0</v>
      </c>
    </row>
    <row r="34" spans="1:6">
      <c r="A34" s="426"/>
      <c r="B34" s="432"/>
      <c r="D34" s="428"/>
      <c r="E34" s="428"/>
      <c r="F34" s="428"/>
    </row>
    <row r="35" spans="1:6" ht="204">
      <c r="A35" s="429">
        <v>3</v>
      </c>
      <c r="B35" s="416" t="s">
        <v>363</v>
      </c>
      <c r="C35" s="413" t="s">
        <v>897</v>
      </c>
      <c r="D35" s="428">
        <v>1</v>
      </c>
      <c r="E35" s="428"/>
      <c r="F35" s="428">
        <f>D35*E35</f>
        <v>0</v>
      </c>
    </row>
    <row r="36" spans="1:6">
      <c r="A36" s="426"/>
      <c r="B36" s="427"/>
      <c r="D36" s="428"/>
      <c r="E36" s="428"/>
      <c r="F36" s="428"/>
    </row>
    <row r="37" spans="1:6" ht="16.5" customHeight="1">
      <c r="A37" s="433">
        <v>4</v>
      </c>
      <c r="B37" s="432" t="s">
        <v>364</v>
      </c>
      <c r="C37" s="433" t="s">
        <v>897</v>
      </c>
      <c r="D37" s="428">
        <v>1</v>
      </c>
      <c r="E37" s="428"/>
      <c r="F37" s="428">
        <f>D37*E37</f>
        <v>0</v>
      </c>
    </row>
    <row r="38" spans="1:6" ht="180" customHeight="1">
      <c r="A38" s="433"/>
      <c r="B38" s="432" t="s">
        <v>365</v>
      </c>
      <c r="C38" s="433"/>
      <c r="D38" s="428"/>
      <c r="E38" s="428"/>
      <c r="F38" s="428"/>
    </row>
    <row r="39" spans="1:6" ht="13.5" customHeight="1">
      <c r="A39" s="434"/>
      <c r="B39" s="435"/>
      <c r="C39" s="436"/>
      <c r="D39" s="437"/>
      <c r="E39" s="428"/>
      <c r="F39" s="428"/>
    </row>
    <row r="40" spans="1:6" ht="25.5">
      <c r="A40" s="438">
        <v>5</v>
      </c>
      <c r="B40" s="439" t="s">
        <v>366</v>
      </c>
      <c r="C40" s="440" t="s">
        <v>897</v>
      </c>
      <c r="D40" s="441">
        <v>1</v>
      </c>
      <c r="E40" s="428"/>
      <c r="F40" s="431">
        <f>D40*E40</f>
        <v>0</v>
      </c>
    </row>
    <row r="41" spans="1:6">
      <c r="C41" s="440"/>
      <c r="D41" s="441"/>
      <c r="E41" s="428"/>
      <c r="F41" s="428"/>
    </row>
    <row r="42" spans="1:6" ht="38.25">
      <c r="A42" s="438">
        <v>6</v>
      </c>
      <c r="B42" s="443" t="s">
        <v>367</v>
      </c>
      <c r="C42" s="440" t="s">
        <v>897</v>
      </c>
      <c r="D42" s="441">
        <v>8</v>
      </c>
      <c r="E42" s="428"/>
      <c r="F42" s="428">
        <f>E42*D42</f>
        <v>0</v>
      </c>
    </row>
    <row r="43" spans="1:6">
      <c r="A43" s="444"/>
      <c r="B43" s="445"/>
      <c r="C43" s="440"/>
      <c r="D43" s="441"/>
      <c r="E43" s="428"/>
      <c r="F43" s="428"/>
    </row>
    <row r="44" spans="1:6" ht="42" customHeight="1">
      <c r="A44" s="446">
        <v>7</v>
      </c>
      <c r="B44" s="443" t="s">
        <v>368</v>
      </c>
      <c r="C44" s="440" t="s">
        <v>897</v>
      </c>
      <c r="D44" s="441">
        <v>6</v>
      </c>
      <c r="E44" s="428"/>
      <c r="F44" s="428">
        <f>D44*E44</f>
        <v>0</v>
      </c>
    </row>
    <row r="45" spans="1:6">
      <c r="A45" s="447"/>
      <c r="B45" s="424"/>
      <c r="C45" s="440"/>
      <c r="D45" s="441"/>
      <c r="E45" s="428"/>
      <c r="F45" s="428"/>
    </row>
    <row r="46" spans="1:6" ht="32.25" customHeight="1">
      <c r="A46" s="446">
        <v>8</v>
      </c>
      <c r="B46" s="424" t="s">
        <v>369</v>
      </c>
      <c r="C46" s="440" t="s">
        <v>897</v>
      </c>
      <c r="D46" s="441">
        <v>1</v>
      </c>
      <c r="E46" s="428"/>
      <c r="F46" s="431">
        <f>D46*E46</f>
        <v>0</v>
      </c>
    </row>
    <row r="47" spans="1:6">
      <c r="A47" s="448"/>
      <c r="B47" s="445"/>
      <c r="C47" s="440"/>
      <c r="D47" s="441"/>
      <c r="E47" s="421"/>
      <c r="F47" s="421"/>
    </row>
    <row r="48" spans="1:6" ht="138.75" customHeight="1">
      <c r="A48" s="449">
        <v>9</v>
      </c>
      <c r="B48" s="450" t="s">
        <v>370</v>
      </c>
      <c r="C48" s="413" t="s">
        <v>897</v>
      </c>
      <c r="D48" s="428">
        <v>1</v>
      </c>
      <c r="E48" s="421"/>
      <c r="F48" s="421">
        <f>D48*E48</f>
        <v>0</v>
      </c>
    </row>
    <row r="49" spans="1:6">
      <c r="A49" s="448"/>
      <c r="B49" s="451"/>
      <c r="C49" s="440"/>
      <c r="D49" s="441"/>
      <c r="E49" s="452"/>
      <c r="F49" s="452"/>
    </row>
    <row r="50" spans="1:6" ht="140.25">
      <c r="A50" s="449">
        <v>10</v>
      </c>
      <c r="B50" s="450" t="s">
        <v>371</v>
      </c>
      <c r="C50" s="440" t="s">
        <v>897</v>
      </c>
      <c r="D50" s="441">
        <v>2</v>
      </c>
      <c r="E50" s="421"/>
      <c r="F50" s="421">
        <f>E50*D50</f>
        <v>0</v>
      </c>
    </row>
    <row r="51" spans="1:6" ht="13.5" customHeight="1">
      <c r="A51" s="449"/>
      <c r="B51" s="450"/>
      <c r="C51" s="440"/>
      <c r="D51" s="441"/>
      <c r="E51" s="421"/>
      <c r="F51" s="421"/>
    </row>
    <row r="52" spans="1:6" ht="39" customHeight="1">
      <c r="A52" s="449">
        <v>11</v>
      </c>
      <c r="B52" s="450" t="s">
        <v>372</v>
      </c>
      <c r="C52" s="440" t="s">
        <v>897</v>
      </c>
      <c r="D52" s="441">
        <v>16</v>
      </c>
      <c r="E52" s="421"/>
      <c r="F52" s="421">
        <f>E52*D52</f>
        <v>0</v>
      </c>
    </row>
    <row r="53" spans="1:6">
      <c r="A53" s="448"/>
      <c r="B53" s="451"/>
      <c r="C53" s="440"/>
      <c r="D53" s="441"/>
      <c r="E53" s="421"/>
      <c r="F53" s="421"/>
    </row>
    <row r="54" spans="1:6" ht="190.5" customHeight="1">
      <c r="A54" s="446">
        <v>12</v>
      </c>
      <c r="B54" s="416" t="s">
        <v>373</v>
      </c>
      <c r="C54" s="440" t="s">
        <v>897</v>
      </c>
      <c r="D54" s="441">
        <v>1</v>
      </c>
      <c r="E54" s="421"/>
      <c r="F54" s="421">
        <f>D54*E54</f>
        <v>0</v>
      </c>
    </row>
    <row r="55" spans="1:6">
      <c r="A55" s="447"/>
      <c r="B55" s="424"/>
      <c r="C55" s="440"/>
      <c r="D55" s="441"/>
      <c r="E55" s="421"/>
      <c r="F55" s="421"/>
    </row>
    <row r="56" spans="1:6" ht="101.25" customHeight="1">
      <c r="A56" s="446">
        <v>13</v>
      </c>
      <c r="B56" s="450" t="s">
        <v>374</v>
      </c>
      <c r="C56" s="440" t="s">
        <v>897</v>
      </c>
      <c r="D56" s="441">
        <v>2</v>
      </c>
      <c r="E56" s="421"/>
      <c r="F56" s="421">
        <f>E56*D56</f>
        <v>0</v>
      </c>
    </row>
    <row r="57" spans="1:6">
      <c r="A57" s="448"/>
      <c r="B57" s="453"/>
      <c r="C57" s="440"/>
      <c r="D57" s="441"/>
      <c r="E57" s="421"/>
      <c r="F57" s="421"/>
    </row>
    <row r="58" spans="1:6" ht="204">
      <c r="A58" s="449">
        <v>14</v>
      </c>
      <c r="B58" s="450" t="s">
        <v>375</v>
      </c>
      <c r="C58" s="413" t="s">
        <v>897</v>
      </c>
      <c r="D58" s="428">
        <v>1</v>
      </c>
      <c r="E58" s="421"/>
      <c r="F58" s="421">
        <f>D58*E58</f>
        <v>0</v>
      </c>
    </row>
    <row r="59" spans="1:6">
      <c r="A59" s="426"/>
      <c r="B59" s="454"/>
      <c r="D59" s="428"/>
      <c r="E59" s="421"/>
      <c r="F59" s="421"/>
    </row>
    <row r="60" spans="1:6" ht="191.25">
      <c r="A60" s="455">
        <v>15</v>
      </c>
      <c r="B60" s="450" t="s">
        <v>376</v>
      </c>
      <c r="C60" s="440" t="s">
        <v>897</v>
      </c>
      <c r="D60" s="441">
        <v>1</v>
      </c>
      <c r="E60" s="421"/>
      <c r="F60" s="421">
        <f>D60*E60</f>
        <v>0</v>
      </c>
    </row>
    <row r="61" spans="1:6">
      <c r="A61" s="444"/>
      <c r="B61" s="416"/>
      <c r="C61" s="440"/>
      <c r="D61" s="441"/>
      <c r="E61" s="421"/>
      <c r="F61" s="421"/>
    </row>
    <row r="62" spans="1:6" ht="178.5">
      <c r="A62" s="456">
        <v>16</v>
      </c>
      <c r="B62" s="457" t="s">
        <v>377</v>
      </c>
      <c r="C62" s="425" t="s">
        <v>897</v>
      </c>
      <c r="D62" s="441">
        <v>7</v>
      </c>
      <c r="E62" s="421"/>
      <c r="F62" s="421">
        <f>E62*D62</f>
        <v>0</v>
      </c>
    </row>
    <row r="63" spans="1:6" ht="17.25" customHeight="1">
      <c r="A63" s="456"/>
      <c r="B63" s="453"/>
      <c r="C63" s="440"/>
      <c r="D63" s="441"/>
      <c r="E63" s="421"/>
      <c r="F63" s="421"/>
    </row>
    <row r="64" spans="1:6">
      <c r="A64" s="456"/>
      <c r="B64" s="451"/>
      <c r="C64" s="440"/>
      <c r="D64" s="441"/>
      <c r="E64" s="421"/>
      <c r="F64" s="421"/>
    </row>
    <row r="65" spans="1:6" ht="127.5">
      <c r="A65" s="456">
        <v>17</v>
      </c>
      <c r="B65" s="458" t="s">
        <v>378</v>
      </c>
      <c r="C65" s="433" t="s">
        <v>897</v>
      </c>
      <c r="D65" s="441">
        <v>3</v>
      </c>
      <c r="E65" s="421"/>
      <c r="F65" s="431">
        <f>D65*E65</f>
        <v>0</v>
      </c>
    </row>
    <row r="66" spans="1:6">
      <c r="A66" s="426"/>
      <c r="B66" s="422"/>
      <c r="C66" s="440"/>
      <c r="D66" s="441"/>
      <c r="E66" s="421"/>
      <c r="F66" s="421"/>
    </row>
    <row r="67" spans="1:6" ht="94.5" customHeight="1">
      <c r="A67" s="425">
        <v>18</v>
      </c>
      <c r="B67" s="458" t="s">
        <v>379</v>
      </c>
      <c r="C67" s="413" t="s">
        <v>897</v>
      </c>
      <c r="D67" s="420">
        <v>3</v>
      </c>
      <c r="E67" s="421"/>
      <c r="F67" s="431">
        <f>D67*E67</f>
        <v>0</v>
      </c>
    </row>
    <row r="68" spans="1:6">
      <c r="A68" s="418"/>
      <c r="B68" s="422"/>
      <c r="D68" s="420"/>
      <c r="E68" s="421"/>
      <c r="F68" s="421"/>
    </row>
    <row r="69" spans="1:6" ht="154.5" customHeight="1">
      <c r="A69" s="425">
        <v>19</v>
      </c>
      <c r="B69" s="457" t="s">
        <v>380</v>
      </c>
      <c r="C69" s="413" t="s">
        <v>897</v>
      </c>
      <c r="D69" s="420">
        <v>3</v>
      </c>
      <c r="E69" s="421"/>
      <c r="F69" s="421">
        <f>D69*E69</f>
        <v>0</v>
      </c>
    </row>
    <row r="70" spans="1:6">
      <c r="A70" s="418"/>
      <c r="B70" s="419"/>
      <c r="D70" s="420"/>
      <c r="E70" s="421"/>
      <c r="F70" s="421"/>
    </row>
    <row r="71" spans="1:6" ht="192.75" customHeight="1">
      <c r="A71" s="425">
        <v>20</v>
      </c>
      <c r="B71" s="457" t="s">
        <v>381</v>
      </c>
      <c r="C71" s="413" t="s">
        <v>897</v>
      </c>
      <c r="D71" s="420">
        <v>3</v>
      </c>
      <c r="E71" s="421"/>
      <c r="F71" s="421">
        <f>E71*D71</f>
        <v>0</v>
      </c>
    </row>
    <row r="72" spans="1:6">
      <c r="A72" s="456"/>
      <c r="B72" s="459"/>
      <c r="C72" s="440"/>
      <c r="D72" s="420"/>
      <c r="E72" s="421"/>
      <c r="F72" s="421"/>
    </row>
    <row r="73" spans="1:6" ht="229.5" customHeight="1">
      <c r="A73" s="455">
        <v>21</v>
      </c>
      <c r="B73" s="457" t="s">
        <v>382</v>
      </c>
      <c r="C73" s="460" t="s">
        <v>897</v>
      </c>
      <c r="D73" s="420">
        <v>2</v>
      </c>
      <c r="E73" s="421"/>
      <c r="F73" s="421">
        <f>E73*D73</f>
        <v>0</v>
      </c>
    </row>
    <row r="74" spans="1:6">
      <c r="A74" s="461"/>
      <c r="B74" s="459"/>
      <c r="C74" s="440"/>
      <c r="D74" s="441"/>
      <c r="E74" s="421"/>
      <c r="F74" s="421"/>
    </row>
    <row r="75" spans="1:6" ht="102">
      <c r="A75" s="446">
        <v>22</v>
      </c>
      <c r="B75" s="450" t="s">
        <v>383</v>
      </c>
      <c r="C75" s="440" t="s">
        <v>897</v>
      </c>
      <c r="D75" s="441">
        <v>2</v>
      </c>
      <c r="E75" s="421"/>
      <c r="F75" s="421">
        <f>E75*D75</f>
        <v>0</v>
      </c>
    </row>
    <row r="76" spans="1:6">
      <c r="A76" s="447"/>
      <c r="B76" s="450"/>
      <c r="C76" s="440"/>
      <c r="D76" s="441"/>
      <c r="E76" s="421"/>
      <c r="F76" s="421"/>
    </row>
    <row r="77" spans="1:6" ht="51">
      <c r="A77" s="446">
        <v>23</v>
      </c>
      <c r="B77" s="450" t="s">
        <v>384</v>
      </c>
      <c r="C77" s="440" t="s">
        <v>897</v>
      </c>
      <c r="D77" s="441">
        <v>13</v>
      </c>
      <c r="E77" s="421"/>
      <c r="F77" s="421">
        <f>E77*D77</f>
        <v>0</v>
      </c>
    </row>
    <row r="78" spans="1:6">
      <c r="A78" s="447"/>
      <c r="B78" s="450"/>
      <c r="C78" s="440"/>
      <c r="D78" s="441"/>
      <c r="E78" s="421"/>
      <c r="F78" s="421"/>
    </row>
    <row r="79" spans="1:6" ht="41.25" customHeight="1">
      <c r="A79" s="446">
        <v>24</v>
      </c>
      <c r="B79" s="450" t="s">
        <v>385</v>
      </c>
      <c r="C79" s="440"/>
      <c r="D79" s="441">
        <v>1</v>
      </c>
      <c r="E79" s="421"/>
      <c r="F79" s="421">
        <f>D79*E79</f>
        <v>0</v>
      </c>
    </row>
    <row r="80" spans="1:6" ht="18.75" customHeight="1">
      <c r="A80" s="433"/>
      <c r="B80" s="11"/>
      <c r="C80" s="425"/>
      <c r="D80" s="444"/>
      <c r="E80" s="421"/>
      <c r="F80" s="421"/>
    </row>
    <row r="81" spans="1:8">
      <c r="A81" s="433"/>
      <c r="B81" s="435" t="s">
        <v>386</v>
      </c>
      <c r="C81" s="425"/>
      <c r="D81" s="444"/>
      <c r="E81" s="421"/>
      <c r="F81" s="421"/>
    </row>
    <row r="82" spans="1:8" ht="17.25" customHeight="1">
      <c r="A82" s="444"/>
      <c r="B82" s="435"/>
      <c r="C82" s="462"/>
      <c r="D82" s="463"/>
      <c r="E82" s="421"/>
      <c r="F82" s="421"/>
    </row>
    <row r="83" spans="1:8" ht="89.25">
      <c r="A83" s="455">
        <v>25</v>
      </c>
      <c r="B83" s="464" t="s">
        <v>387</v>
      </c>
      <c r="C83" s="460" t="s">
        <v>897</v>
      </c>
      <c r="D83" s="441">
        <v>1</v>
      </c>
      <c r="E83" s="421"/>
      <c r="F83" s="431">
        <f>D83*E83</f>
        <v>0</v>
      </c>
    </row>
    <row r="84" spans="1:8" ht="38.25" customHeight="1">
      <c r="A84" s="438">
        <v>26</v>
      </c>
      <c r="B84" s="443" t="s">
        <v>388</v>
      </c>
      <c r="C84" s="460" t="s">
        <v>897</v>
      </c>
      <c r="D84" s="414">
        <v>3</v>
      </c>
      <c r="E84" s="421"/>
      <c r="F84" s="431">
        <f>D84*E84</f>
        <v>0</v>
      </c>
    </row>
    <row r="85" spans="1:8" ht="155.25" customHeight="1">
      <c r="A85" s="438">
        <v>27</v>
      </c>
      <c r="B85" s="464" t="s">
        <v>389</v>
      </c>
      <c r="C85" s="413" t="s">
        <v>897</v>
      </c>
      <c r="D85" s="414">
        <v>2</v>
      </c>
      <c r="E85" s="421"/>
      <c r="F85" s="421">
        <f>D85*E85</f>
        <v>0</v>
      </c>
    </row>
    <row r="86" spans="1:8">
      <c r="B86" s="443"/>
      <c r="C86" s="460"/>
      <c r="E86" s="421"/>
      <c r="F86" s="465"/>
    </row>
    <row r="87" spans="1:8">
      <c r="B87" s="443"/>
      <c r="E87" s="421"/>
      <c r="F87" s="465"/>
    </row>
    <row r="88" spans="1:8">
      <c r="B88" s="412" t="s">
        <v>83</v>
      </c>
      <c r="E88" s="466"/>
      <c r="F88" s="466">
        <f>SUM(F5:F86)</f>
        <v>0</v>
      </c>
    </row>
    <row r="89" spans="1:8">
      <c r="E89" s="421"/>
      <c r="F89" s="421"/>
    </row>
    <row r="90" spans="1:8">
      <c r="E90" s="421"/>
      <c r="F90" s="421"/>
    </row>
    <row r="91" spans="1:8">
      <c r="B91" s="412"/>
      <c r="E91" s="466"/>
      <c r="F91" s="466"/>
    </row>
    <row r="92" spans="1:8">
      <c r="E92" s="421"/>
      <c r="F92" s="421"/>
    </row>
    <row r="93" spans="1:8">
      <c r="E93" s="421"/>
      <c r="F93" s="421"/>
    </row>
    <row r="94" spans="1:8">
      <c r="E94" s="421"/>
      <c r="F94" s="421"/>
    </row>
    <row r="95" spans="1:8" ht="14.25" customHeight="1">
      <c r="E95" s="421"/>
      <c r="F95" s="421"/>
    </row>
    <row r="96" spans="1:8">
      <c r="E96" s="421"/>
      <c r="F96" s="421"/>
      <c r="G96" s="467"/>
      <c r="H96" s="468"/>
    </row>
    <row r="97" spans="5:6">
      <c r="E97" s="421"/>
      <c r="F97" s="421"/>
    </row>
    <row r="98" spans="5:6">
      <c r="E98" s="421"/>
      <c r="F98" s="421"/>
    </row>
    <row r="99" spans="5:6">
      <c r="E99" s="421"/>
      <c r="F99" s="421"/>
    </row>
    <row r="100" spans="5:6">
      <c r="E100" s="421"/>
      <c r="F100" s="421"/>
    </row>
    <row r="101" spans="5:6">
      <c r="E101" s="421"/>
      <c r="F101" s="421"/>
    </row>
    <row r="102" spans="5:6">
      <c r="E102" s="421"/>
      <c r="F102" s="421"/>
    </row>
    <row r="103" spans="5:6">
      <c r="E103" s="421"/>
      <c r="F103" s="421"/>
    </row>
    <row r="104" spans="5:6">
      <c r="E104" s="421"/>
      <c r="F104" s="421"/>
    </row>
    <row r="105" spans="5:6">
      <c r="E105" s="421"/>
      <c r="F105" s="421"/>
    </row>
    <row r="106" spans="5:6">
      <c r="E106" s="421"/>
      <c r="F106" s="421"/>
    </row>
    <row r="107" spans="5:6">
      <c r="E107" s="421"/>
      <c r="F107" s="421"/>
    </row>
    <row r="108" spans="5:6">
      <c r="E108" s="421"/>
      <c r="F108" s="421"/>
    </row>
    <row r="109" spans="5:6">
      <c r="E109" s="421"/>
      <c r="F109" s="466"/>
    </row>
    <row r="110" spans="5:6">
      <c r="E110" s="421"/>
      <c r="F110" s="466"/>
    </row>
    <row r="111" spans="5:6">
      <c r="E111" s="421"/>
      <c r="F111" s="421"/>
    </row>
    <row r="112" spans="5:6">
      <c r="E112" s="421"/>
      <c r="F112" s="466"/>
    </row>
    <row r="113" spans="5:6">
      <c r="E113" s="421"/>
      <c r="F113" s="421"/>
    </row>
    <row r="114" spans="5:6">
      <c r="E114" s="421"/>
    </row>
    <row r="115" spans="5:6">
      <c r="E115" s="421"/>
    </row>
    <row r="116" spans="5:6">
      <c r="E116" s="421"/>
    </row>
    <row r="117" spans="5:6">
      <c r="E117" s="421"/>
    </row>
    <row r="118" spans="5:6">
      <c r="E118" s="421"/>
    </row>
    <row r="119" spans="5:6">
      <c r="E119" s="421"/>
    </row>
    <row r="120" spans="5:6">
      <c r="E120" s="421"/>
    </row>
    <row r="121" spans="5:6">
      <c r="E121" s="421"/>
    </row>
    <row r="122" spans="5:6">
      <c r="E122" s="421"/>
    </row>
    <row r="123" spans="5:6">
      <c r="E123" s="421"/>
    </row>
    <row r="124" spans="5:6">
      <c r="E124" s="421"/>
    </row>
    <row r="125" spans="5:6">
      <c r="E125" s="421"/>
    </row>
    <row r="126" spans="5:6">
      <c r="E126" s="421"/>
      <c r="F126" s="463"/>
    </row>
    <row r="127" spans="5:6">
      <c r="E127" s="421"/>
      <c r="F127" s="463"/>
    </row>
    <row r="128" spans="5:6">
      <c r="E128" s="421"/>
      <c r="F128" s="469"/>
    </row>
    <row r="129" spans="5:7">
      <c r="E129" s="421"/>
      <c r="F129" s="469"/>
    </row>
    <row r="130" spans="5:7">
      <c r="E130" s="421"/>
      <c r="F130" s="469"/>
    </row>
    <row r="131" spans="5:7">
      <c r="E131" s="421"/>
      <c r="F131" s="470"/>
    </row>
    <row r="132" spans="5:7">
      <c r="E132" s="421"/>
      <c r="F132" s="470"/>
    </row>
    <row r="133" spans="5:7">
      <c r="E133" s="421"/>
      <c r="F133" s="470"/>
    </row>
    <row r="134" spans="5:7">
      <c r="E134" s="421"/>
      <c r="F134" s="470"/>
    </row>
    <row r="135" spans="5:7">
      <c r="E135" s="421"/>
      <c r="F135" s="470"/>
    </row>
    <row r="136" spans="5:7">
      <c r="E136" s="421"/>
      <c r="F136" s="470"/>
    </row>
    <row r="137" spans="5:7">
      <c r="E137" s="421"/>
      <c r="F137" s="470"/>
    </row>
    <row r="138" spans="5:7">
      <c r="E138" s="421"/>
      <c r="F138" s="470"/>
      <c r="G138" s="417"/>
    </row>
    <row r="139" spans="5:7">
      <c r="E139" s="421"/>
      <c r="F139" s="470"/>
      <c r="G139" s="417"/>
    </row>
    <row r="140" spans="5:7">
      <c r="E140" s="463"/>
      <c r="F140" s="463"/>
    </row>
    <row r="141" spans="5:7">
      <c r="E141" s="463"/>
      <c r="F141" s="463"/>
    </row>
    <row r="142" spans="5:7">
      <c r="E142" s="463"/>
      <c r="F142" s="463"/>
    </row>
    <row r="143" spans="5:7">
      <c r="E143" s="463"/>
      <c r="F143" s="463"/>
    </row>
    <row r="144" spans="5:7">
      <c r="E144" s="421"/>
      <c r="F144" s="466"/>
    </row>
    <row r="145" spans="5:6">
      <c r="E145" s="421"/>
      <c r="F145" s="463"/>
    </row>
    <row r="146" spans="5:6">
      <c r="E146" s="421"/>
      <c r="F146" s="463"/>
    </row>
    <row r="147" spans="5:6">
      <c r="E147" s="421"/>
      <c r="F147" s="463"/>
    </row>
    <row r="148" spans="5:6">
      <c r="E148" s="421"/>
    </row>
    <row r="158" spans="5:6" ht="23.25" customHeight="1"/>
    <row r="193" ht="23.25" customHeight="1"/>
    <row r="236" spans="10:11">
      <c r="J236" s="471"/>
      <c r="K236" s="472"/>
    </row>
    <row r="237" spans="10:11">
      <c r="J237"/>
      <c r="K237" s="473"/>
    </row>
    <row r="238" spans="10:11">
      <c r="J238" s="471"/>
      <c r="K238" s="473"/>
    </row>
    <row r="239" spans="10:11">
      <c r="J239" s="474"/>
      <c r="K239" s="431"/>
    </row>
    <row r="246" ht="23.25" customHeight="1"/>
    <row r="266" ht="23.25" customHeight="1"/>
    <row r="280" ht="23.25" customHeight="1"/>
    <row r="324" ht="23.25" customHeight="1"/>
    <row r="333" ht="23.25" customHeight="1"/>
    <row r="357" ht="23.25" customHeight="1"/>
    <row r="372" ht="23.25" customHeight="1"/>
    <row r="384" ht="23.25" customHeight="1"/>
    <row r="407" ht="23.25" customHeight="1"/>
  </sheetData>
  <phoneticPr fontId="55" type="noConversion"/>
  <pageMargins left="0.70866141732283472" right="0.70866141732283472" top="0.74803149606299213" bottom="0.74803149606299213" header="0.31496062992125984" footer="0.31496062992125984"/>
  <pageSetup paperSize="9" firstPageNumber="40" orientation="portrait" useFirstPageNumber="1" r:id="rId1"/>
  <headerFooter>
    <oddHeader xml:space="preserve">&amp;C
  </oddHeader>
  </headerFooter>
</worksheet>
</file>

<file path=xl/worksheets/sheet9.xml><?xml version="1.0" encoding="utf-8"?>
<worksheet xmlns="http://schemas.openxmlformats.org/spreadsheetml/2006/main" xmlns:r="http://schemas.openxmlformats.org/officeDocument/2006/relationships">
  <dimension ref="A2:G189"/>
  <sheetViews>
    <sheetView view="pageBreakPreview" topLeftCell="A151" zoomScaleNormal="100" workbookViewId="0">
      <selection activeCell="B150" sqref="B150"/>
    </sheetView>
  </sheetViews>
  <sheetFormatPr defaultRowHeight="12.75"/>
  <cols>
    <col min="1" max="1" width="8.42578125" style="34" customWidth="1"/>
    <col min="2" max="2" width="39" customWidth="1"/>
    <col min="3" max="3" width="6.7109375" style="23" customWidth="1"/>
    <col min="4" max="4" width="9" style="14" customWidth="1"/>
    <col min="5" max="5" width="8.140625" style="15" customWidth="1"/>
    <col min="6" max="6" width="11.7109375" style="7" customWidth="1"/>
  </cols>
  <sheetData>
    <row r="2" spans="1:6" s="23" customFormat="1">
      <c r="A2" s="41" t="s">
        <v>494</v>
      </c>
      <c r="B2" s="59" t="s">
        <v>495</v>
      </c>
      <c r="C2" s="42" t="s">
        <v>496</v>
      </c>
      <c r="D2" s="43" t="s">
        <v>497</v>
      </c>
      <c r="E2" s="43" t="s">
        <v>498</v>
      </c>
      <c r="F2" s="44" t="s">
        <v>499</v>
      </c>
    </row>
    <row r="3" spans="1:6">
      <c r="B3" s="55"/>
      <c r="C3" s="26"/>
      <c r="D3" s="30"/>
      <c r="E3" s="39"/>
      <c r="F3" s="30"/>
    </row>
    <row r="4" spans="1:6">
      <c r="B4" s="69" t="s">
        <v>844</v>
      </c>
      <c r="C4" s="26"/>
      <c r="D4" s="30"/>
      <c r="E4" s="39"/>
      <c r="F4" s="30"/>
    </row>
    <row r="5" spans="1:6">
      <c r="B5" s="55"/>
      <c r="C5" s="26"/>
      <c r="D5" s="30"/>
      <c r="E5" s="39"/>
      <c r="F5" s="30"/>
    </row>
    <row r="6" spans="1:6">
      <c r="A6" s="93" t="s">
        <v>688</v>
      </c>
      <c r="B6" s="55" t="s">
        <v>689</v>
      </c>
      <c r="C6" s="26"/>
      <c r="D6" s="30"/>
      <c r="E6" s="39"/>
      <c r="F6" s="30"/>
    </row>
    <row r="7" spans="1:6">
      <c r="B7" s="55"/>
      <c r="C7" s="26"/>
      <c r="D7" s="30"/>
      <c r="E7" s="39"/>
      <c r="F7" s="30"/>
    </row>
    <row r="8" spans="1:6">
      <c r="A8" s="51" t="s">
        <v>471</v>
      </c>
      <c r="B8" s="52" t="s">
        <v>517</v>
      </c>
      <c r="C8" s="53"/>
      <c r="D8" s="46"/>
      <c r="E8" s="47" t="s">
        <v>451</v>
      </c>
      <c r="F8" s="48"/>
    </row>
    <row r="9" spans="1:6" ht="38.25">
      <c r="A9" s="36" t="s">
        <v>452</v>
      </c>
      <c r="B9" s="64" t="s">
        <v>518</v>
      </c>
      <c r="C9" s="65" t="s">
        <v>507</v>
      </c>
      <c r="D9" s="14">
        <v>1</v>
      </c>
      <c r="E9" s="116"/>
      <c r="F9" s="14">
        <f>+D9*E9</f>
        <v>0</v>
      </c>
    </row>
    <row r="10" spans="1:6">
      <c r="A10" s="36"/>
      <c r="B10" s="64"/>
      <c r="C10" s="65"/>
      <c r="E10" s="114"/>
      <c r="F10" s="14"/>
    </row>
    <row r="11" spans="1:6" ht="25.5">
      <c r="A11" s="36" t="s">
        <v>453</v>
      </c>
      <c r="B11" s="64" t="s">
        <v>884</v>
      </c>
      <c r="C11" s="65" t="s">
        <v>507</v>
      </c>
      <c r="D11" s="14">
        <v>1</v>
      </c>
      <c r="F11" s="14">
        <f>+D11*E11</f>
        <v>0</v>
      </c>
    </row>
    <row r="12" spans="1:6">
      <c r="A12" s="70"/>
      <c r="B12" s="71"/>
      <c r="C12" s="72"/>
      <c r="D12" s="30"/>
      <c r="E12" s="115"/>
      <c r="F12" s="9"/>
    </row>
    <row r="13" spans="1:6" ht="25.5">
      <c r="A13" s="66" t="s">
        <v>461</v>
      </c>
      <c r="B13" s="67" t="s">
        <v>519</v>
      </c>
      <c r="C13" s="68" t="s">
        <v>507</v>
      </c>
      <c r="D13" s="46">
        <v>1</v>
      </c>
      <c r="E13" s="47"/>
      <c r="F13" s="46">
        <f>+D13*E13</f>
        <v>0</v>
      </c>
    </row>
    <row r="14" spans="1:6">
      <c r="B14" s="49" t="s">
        <v>520</v>
      </c>
      <c r="C14" s="45"/>
      <c r="D14" s="46"/>
      <c r="E14" s="47"/>
      <c r="F14" s="46">
        <f>SUM(F9:F13)</f>
        <v>0</v>
      </c>
    </row>
    <row r="15" spans="1:6">
      <c r="A15" s="70"/>
      <c r="B15" s="71"/>
      <c r="C15" s="72"/>
      <c r="D15" s="30"/>
      <c r="E15" s="39"/>
      <c r="F15" s="9"/>
    </row>
    <row r="16" spans="1:6">
      <c r="A16" s="70"/>
      <c r="B16" s="71"/>
      <c r="C16" s="72"/>
      <c r="D16" s="30"/>
      <c r="E16" s="39"/>
      <c r="F16" s="9"/>
    </row>
    <row r="17" spans="1:6">
      <c r="A17" s="51" t="s">
        <v>470</v>
      </c>
      <c r="B17" s="52" t="s">
        <v>528</v>
      </c>
      <c r="C17" s="53"/>
      <c r="D17" s="46"/>
      <c r="E17" s="47"/>
      <c r="F17" s="48"/>
    </row>
    <row r="18" spans="1:6" s="2" customFormat="1" ht="14.25">
      <c r="A18" s="35" t="s">
        <v>454</v>
      </c>
      <c r="B18" s="60" t="s">
        <v>845</v>
      </c>
      <c r="C18" s="62" t="s">
        <v>545</v>
      </c>
      <c r="D18" s="4">
        <v>19</v>
      </c>
      <c r="E18" s="10"/>
      <c r="F18" s="14">
        <f>+D18*E18</f>
        <v>0</v>
      </c>
    </row>
    <row r="19" spans="1:6" s="2" customFormat="1">
      <c r="A19" s="35"/>
      <c r="C19" s="25"/>
      <c r="D19" s="4"/>
      <c r="E19" s="40"/>
    </row>
    <row r="20" spans="1:6" s="2" customFormat="1" ht="25.5">
      <c r="A20" s="35" t="s">
        <v>455</v>
      </c>
      <c r="B20" s="60" t="s">
        <v>885</v>
      </c>
      <c r="C20" s="62" t="s">
        <v>545</v>
      </c>
      <c r="D20" s="4">
        <v>324.98</v>
      </c>
      <c r="E20" s="117"/>
      <c r="F20" s="14">
        <f>+D20*E20</f>
        <v>0</v>
      </c>
    </row>
    <row r="21" spans="1:6" s="2" customFormat="1">
      <c r="A21" s="35"/>
      <c r="C21" s="25"/>
      <c r="D21" s="4"/>
      <c r="E21" s="40"/>
    </row>
    <row r="22" spans="1:6" s="2" customFormat="1" ht="25.5">
      <c r="A22" s="36" t="s">
        <v>456</v>
      </c>
      <c r="B22" s="60" t="s">
        <v>886</v>
      </c>
      <c r="C22" s="62" t="s">
        <v>544</v>
      </c>
      <c r="D22" s="4">
        <v>378</v>
      </c>
      <c r="E22" s="10"/>
      <c r="F22" s="14">
        <f>+D22*E22</f>
        <v>0</v>
      </c>
    </row>
    <row r="23" spans="1:6" s="2" customFormat="1">
      <c r="A23" s="35"/>
      <c r="C23" s="25"/>
      <c r="D23" s="4"/>
      <c r="E23" s="10"/>
      <c r="F23" s="6"/>
    </row>
    <row r="24" spans="1:6" s="2" customFormat="1" ht="25.5">
      <c r="A24" s="36" t="s">
        <v>459</v>
      </c>
      <c r="B24" s="60" t="s">
        <v>847</v>
      </c>
      <c r="C24" s="62" t="s">
        <v>545</v>
      </c>
      <c r="D24" s="4">
        <v>120.8</v>
      </c>
      <c r="E24" s="117"/>
      <c r="F24" s="14">
        <f>+D24*E24</f>
        <v>0</v>
      </c>
    </row>
    <row r="25" spans="1:6" s="2" customFormat="1">
      <c r="A25" s="35"/>
      <c r="C25" s="25"/>
      <c r="D25" s="4"/>
      <c r="E25" s="16"/>
      <c r="F25" s="7"/>
    </row>
    <row r="26" spans="1:6" ht="39" customHeight="1">
      <c r="A26" s="61" t="s">
        <v>476</v>
      </c>
      <c r="B26" s="60" t="s">
        <v>848</v>
      </c>
      <c r="C26" s="62" t="s">
        <v>544</v>
      </c>
      <c r="D26" s="14">
        <v>120</v>
      </c>
      <c r="E26" s="117"/>
      <c r="F26" s="14">
        <f>+D26*E26</f>
        <v>0</v>
      </c>
    </row>
    <row r="27" spans="1:6">
      <c r="B27" s="17"/>
      <c r="C27" s="24"/>
    </row>
    <row r="28" spans="1:6" s="2" customFormat="1" ht="14.25">
      <c r="A28" s="36" t="s">
        <v>460</v>
      </c>
      <c r="B28" s="60" t="s">
        <v>849</v>
      </c>
      <c r="C28" s="62" t="s">
        <v>545</v>
      </c>
      <c r="D28" s="4">
        <v>11.8</v>
      </c>
      <c r="E28" s="16"/>
      <c r="F28" s="14">
        <f>+D28*E28</f>
        <v>0</v>
      </c>
    </row>
    <row r="29" spans="1:6" s="2" customFormat="1">
      <c r="A29" s="35"/>
      <c r="C29" s="25"/>
      <c r="D29" s="4"/>
      <c r="E29" s="16"/>
      <c r="F29" s="15"/>
    </row>
    <row r="30" spans="1:6" s="2" customFormat="1" ht="24" customHeight="1">
      <c r="A30" s="36" t="s">
        <v>503</v>
      </c>
      <c r="B30" s="60" t="s">
        <v>850</v>
      </c>
      <c r="C30" s="62" t="s">
        <v>545</v>
      </c>
      <c r="D30" s="4">
        <v>3.24</v>
      </c>
      <c r="E30" s="117"/>
      <c r="F30" s="14">
        <f>+D30*E30</f>
        <v>0</v>
      </c>
    </row>
    <row r="31" spans="1:6" s="2" customFormat="1">
      <c r="A31" s="36"/>
      <c r="B31" s="60"/>
      <c r="C31" s="29"/>
      <c r="D31" s="4"/>
      <c r="E31" s="16"/>
      <c r="F31" s="14"/>
    </row>
    <row r="32" spans="1:6" s="2" customFormat="1" ht="38.25">
      <c r="A32" s="66" t="s">
        <v>504</v>
      </c>
      <c r="B32" s="63" t="s">
        <v>533</v>
      </c>
      <c r="C32" s="73" t="s">
        <v>545</v>
      </c>
      <c r="D32" s="50">
        <v>0.48</v>
      </c>
      <c r="E32" s="121"/>
      <c r="F32" s="46">
        <f>+D32*E32</f>
        <v>0</v>
      </c>
    </row>
    <row r="33" spans="1:6" s="2" customFormat="1">
      <c r="A33" s="107"/>
      <c r="B33" s="49" t="s">
        <v>500</v>
      </c>
      <c r="C33" s="45"/>
      <c r="D33" s="46"/>
      <c r="E33" s="47"/>
      <c r="F33" s="46">
        <f>SUM(F18:F32)</f>
        <v>0</v>
      </c>
    </row>
    <row r="34" spans="1:6" s="2" customFormat="1">
      <c r="A34" s="35"/>
      <c r="C34" s="25"/>
    </row>
    <row r="35" spans="1:6" s="2" customFormat="1">
      <c r="A35" s="35"/>
      <c r="C35" s="25"/>
      <c r="D35" s="4"/>
      <c r="E35" s="10"/>
      <c r="F35" s="8"/>
    </row>
    <row r="36" spans="1:6">
      <c r="A36" s="51" t="s">
        <v>467</v>
      </c>
      <c r="B36" s="52" t="s">
        <v>541</v>
      </c>
      <c r="C36" s="53"/>
      <c r="D36" s="46"/>
      <c r="E36" s="47"/>
      <c r="F36" s="54"/>
    </row>
    <row r="37" spans="1:6" ht="25.5">
      <c r="A37" s="61" t="s">
        <v>457</v>
      </c>
      <c r="B37" s="60" t="s">
        <v>543</v>
      </c>
      <c r="C37" s="62" t="s">
        <v>544</v>
      </c>
      <c r="D37" s="14">
        <v>18.329999999999998</v>
      </c>
      <c r="E37" s="117"/>
      <c r="F37" s="14">
        <f>+D37*E37</f>
        <v>0</v>
      </c>
    </row>
    <row r="38" spans="1:6">
      <c r="F38" s="6"/>
    </row>
    <row r="39" spans="1:6" ht="38.25">
      <c r="A39" s="61" t="s">
        <v>462</v>
      </c>
      <c r="B39" s="60" t="s">
        <v>548</v>
      </c>
      <c r="C39" s="62" t="s">
        <v>544</v>
      </c>
      <c r="D39" s="14">
        <v>87.57</v>
      </c>
      <c r="E39" s="117"/>
      <c r="F39" s="14">
        <f>+D39*E39</f>
        <v>0</v>
      </c>
    </row>
    <row r="40" spans="1:6">
      <c r="B40" s="60"/>
      <c r="C40" s="62"/>
      <c r="E40" s="16"/>
      <c r="F40" s="14"/>
    </row>
    <row r="41" spans="1:6" ht="38.25">
      <c r="A41" s="61" t="s">
        <v>463</v>
      </c>
      <c r="B41" s="60" t="s">
        <v>851</v>
      </c>
      <c r="C41" s="62" t="s">
        <v>544</v>
      </c>
      <c r="D41" s="14">
        <v>17.03</v>
      </c>
      <c r="E41" s="16"/>
      <c r="F41" s="14">
        <f>+D41*E41</f>
        <v>0</v>
      </c>
    </row>
    <row r="42" spans="1:6">
      <c r="B42" s="60"/>
      <c r="C42" s="62"/>
      <c r="E42" s="16"/>
      <c r="F42" s="14"/>
    </row>
    <row r="43" spans="1:6" ht="25.5">
      <c r="A43" s="74" t="s">
        <v>477</v>
      </c>
      <c r="B43" s="63" t="s">
        <v>852</v>
      </c>
      <c r="C43" s="73" t="s">
        <v>544</v>
      </c>
      <c r="D43" s="46">
        <v>109.29</v>
      </c>
      <c r="E43" s="56"/>
      <c r="F43" s="46">
        <f>+D43*E43</f>
        <v>0</v>
      </c>
    </row>
    <row r="44" spans="1:6">
      <c r="A44" s="88"/>
      <c r="B44" s="49" t="s">
        <v>577</v>
      </c>
      <c r="C44" s="45"/>
      <c r="D44" s="46"/>
      <c r="E44" s="47"/>
      <c r="F44" s="46">
        <f>SUM(F37:F43)</f>
        <v>0</v>
      </c>
    </row>
    <row r="45" spans="1:6">
      <c r="B45" s="55"/>
      <c r="C45" s="26"/>
      <c r="D45" s="30"/>
      <c r="E45" s="39"/>
      <c r="F45" s="30"/>
    </row>
    <row r="46" spans="1:6">
      <c r="B46" s="1"/>
      <c r="C46" s="26"/>
      <c r="D46" s="30"/>
      <c r="E46" s="39"/>
      <c r="F46" s="9"/>
    </row>
    <row r="47" spans="1:6">
      <c r="A47" s="51" t="s">
        <v>469</v>
      </c>
      <c r="B47" s="52" t="s">
        <v>621</v>
      </c>
      <c r="C47" s="53"/>
      <c r="D47" s="46"/>
      <c r="E47" s="47"/>
      <c r="F47" s="54"/>
    </row>
    <row r="48" spans="1:6" s="2" customFormat="1" ht="39.75">
      <c r="A48" s="35" t="s">
        <v>478</v>
      </c>
      <c r="B48" s="60" t="s">
        <v>578</v>
      </c>
      <c r="C48" s="62" t="s">
        <v>545</v>
      </c>
      <c r="D48" s="4">
        <v>1.72</v>
      </c>
      <c r="E48" s="117"/>
      <c r="F48" s="14">
        <f>+D48*E48</f>
        <v>0</v>
      </c>
    </row>
    <row r="49" spans="1:6" s="13" customFormat="1">
      <c r="A49" s="36"/>
      <c r="C49" s="27"/>
      <c r="D49" s="11"/>
      <c r="E49" s="31"/>
      <c r="F49" s="12"/>
    </row>
    <row r="50" spans="1:6" s="2" customFormat="1" ht="52.5">
      <c r="A50" s="36" t="s">
        <v>715</v>
      </c>
      <c r="B50" s="60" t="s">
        <v>887</v>
      </c>
      <c r="C50" s="62" t="s">
        <v>545</v>
      </c>
      <c r="D50" s="4">
        <v>15.76</v>
      </c>
      <c r="E50" s="117"/>
      <c r="F50" s="14">
        <f>+D50*E50</f>
        <v>0</v>
      </c>
    </row>
    <row r="51" spans="1:6" s="2" customFormat="1">
      <c r="A51" s="35"/>
      <c r="B51" s="5"/>
      <c r="C51" s="25"/>
      <c r="D51" s="4"/>
      <c r="E51" s="15"/>
      <c r="F51" s="6"/>
    </row>
    <row r="52" spans="1:6" s="2" customFormat="1" ht="52.5">
      <c r="A52" s="36" t="s">
        <v>458</v>
      </c>
      <c r="B52" s="75" t="s">
        <v>853</v>
      </c>
      <c r="C52" s="62" t="s">
        <v>545</v>
      </c>
      <c r="D52" s="4">
        <v>2.64</v>
      </c>
      <c r="E52" s="16"/>
      <c r="F52" s="14">
        <f>+D52*E52</f>
        <v>0</v>
      </c>
    </row>
    <row r="53" spans="1:6" s="2" customFormat="1">
      <c r="A53" s="35"/>
      <c r="B53" s="75"/>
      <c r="C53" s="62"/>
      <c r="D53" s="4"/>
      <c r="E53" s="16"/>
      <c r="F53" s="14"/>
    </row>
    <row r="54" spans="1:6" s="2" customFormat="1" ht="25.5">
      <c r="A54" s="35" t="s">
        <v>466</v>
      </c>
      <c r="B54" s="75" t="s">
        <v>581</v>
      </c>
      <c r="C54" s="62" t="s">
        <v>544</v>
      </c>
      <c r="D54" s="4">
        <v>35.65</v>
      </c>
      <c r="E54" s="16"/>
      <c r="F54" s="14">
        <f>+D54*E54</f>
        <v>0</v>
      </c>
    </row>
    <row r="55" spans="1:6" s="2" customFormat="1">
      <c r="A55" s="35"/>
      <c r="B55" s="5"/>
      <c r="C55" s="25"/>
      <c r="D55" s="4"/>
      <c r="E55" s="15"/>
      <c r="F55" s="6"/>
    </row>
    <row r="56" spans="1:6" s="2" customFormat="1" ht="25.5">
      <c r="A56" s="36" t="s">
        <v>479</v>
      </c>
      <c r="B56" s="75" t="s">
        <v>616</v>
      </c>
      <c r="C56" s="62" t="s">
        <v>502</v>
      </c>
      <c r="D56" s="4">
        <v>733.15</v>
      </c>
      <c r="E56" s="16"/>
      <c r="F56" s="14">
        <f>+D56*E56</f>
        <v>0</v>
      </c>
    </row>
    <row r="57" spans="1:6" s="2" customFormat="1">
      <c r="A57" s="35"/>
      <c r="C57" s="25"/>
    </row>
    <row r="58" spans="1:6" s="2" customFormat="1" ht="25.5">
      <c r="A58" s="66" t="s">
        <v>582</v>
      </c>
      <c r="B58" s="109" t="s">
        <v>620</v>
      </c>
      <c r="C58" s="73" t="s">
        <v>502</v>
      </c>
      <c r="D58" s="50">
        <v>1014.26</v>
      </c>
      <c r="E58" s="56"/>
      <c r="F58" s="46">
        <f>+D58*E58</f>
        <v>0</v>
      </c>
    </row>
    <row r="59" spans="1:6" s="2" customFormat="1">
      <c r="A59" s="35"/>
      <c r="B59" s="49" t="s">
        <v>622</v>
      </c>
      <c r="C59" s="45"/>
      <c r="D59" s="46"/>
      <c r="E59" s="47"/>
      <c r="F59" s="46">
        <f>SUM(F48:F58)</f>
        <v>0</v>
      </c>
    </row>
    <row r="60" spans="1:6">
      <c r="F60" s="8"/>
    </row>
    <row r="61" spans="1:6">
      <c r="B61" s="1"/>
      <c r="C61" s="26"/>
      <c r="D61" s="30"/>
      <c r="E61" s="39"/>
      <c r="F61" s="9"/>
    </row>
    <row r="62" spans="1:6">
      <c r="A62" s="51" t="s">
        <v>468</v>
      </c>
      <c r="B62" s="52" t="s">
        <v>623</v>
      </c>
      <c r="C62" s="53"/>
      <c r="D62" s="46" t="s">
        <v>451</v>
      </c>
      <c r="E62" s="47"/>
      <c r="F62" s="57" t="str">
        <f>IF(D62=" "," ",D62*E62)</f>
        <v xml:space="preserve"> </v>
      </c>
    </row>
    <row r="63" spans="1:6">
      <c r="A63" s="61" t="s">
        <v>464</v>
      </c>
      <c r="B63" s="60" t="s">
        <v>626</v>
      </c>
      <c r="C63" s="62" t="s">
        <v>854</v>
      </c>
      <c r="D63" s="14">
        <v>0</v>
      </c>
      <c r="E63" s="16"/>
      <c r="F63" s="14">
        <f>+D63*E63</f>
        <v>0</v>
      </c>
    </row>
    <row r="64" spans="1:6">
      <c r="B64" t="s">
        <v>451</v>
      </c>
    </row>
    <row r="65" spans="1:6" ht="51">
      <c r="A65" s="96" t="s">
        <v>465</v>
      </c>
      <c r="B65" s="108" t="s">
        <v>627</v>
      </c>
      <c r="C65" s="76" t="s">
        <v>854</v>
      </c>
      <c r="D65" s="30">
        <v>0</v>
      </c>
      <c r="E65" s="16"/>
      <c r="F65" s="30">
        <f>+D65*E65</f>
        <v>0</v>
      </c>
    </row>
    <row r="66" spans="1:6">
      <c r="A66" s="96"/>
      <c r="B66" s="108"/>
      <c r="C66" s="76"/>
      <c r="D66" s="30"/>
      <c r="E66" s="16"/>
      <c r="F66" s="30"/>
    </row>
    <row r="67" spans="1:6" ht="25.5">
      <c r="A67" s="74" t="s">
        <v>480</v>
      </c>
      <c r="B67" s="63" t="s">
        <v>888</v>
      </c>
      <c r="C67" s="73" t="s">
        <v>544</v>
      </c>
      <c r="D67" s="46">
        <v>420</v>
      </c>
      <c r="E67" s="56"/>
      <c r="F67" s="46">
        <f>+D67*E67</f>
        <v>0</v>
      </c>
    </row>
    <row r="68" spans="1:6">
      <c r="B68" s="49" t="s">
        <v>628</v>
      </c>
      <c r="C68" s="45"/>
      <c r="D68" s="46"/>
      <c r="E68" s="47"/>
      <c r="F68" s="46">
        <f>SUM(F63:F67)</f>
        <v>0</v>
      </c>
    </row>
    <row r="69" spans="1:6" s="2" customFormat="1">
      <c r="A69" s="35"/>
      <c r="C69" s="25"/>
      <c r="D69" s="4"/>
      <c r="E69" s="16"/>
      <c r="F69" s="9"/>
    </row>
    <row r="70" spans="1:6">
      <c r="B70" t="s">
        <v>451</v>
      </c>
    </row>
    <row r="71" spans="1:6">
      <c r="A71" s="51" t="s">
        <v>472</v>
      </c>
      <c r="B71" s="52" t="s">
        <v>629</v>
      </c>
      <c r="C71" s="53"/>
      <c r="D71" s="46"/>
      <c r="E71" s="47"/>
      <c r="F71" s="48"/>
    </row>
    <row r="72" spans="1:6" ht="49.5" customHeight="1">
      <c r="A72" s="61" t="s">
        <v>473</v>
      </c>
      <c r="B72" s="18" t="s">
        <v>856</v>
      </c>
      <c r="C72" s="76" t="s">
        <v>492</v>
      </c>
      <c r="D72" s="30">
        <v>12</v>
      </c>
      <c r="E72" s="116"/>
      <c r="F72" s="30">
        <f>+D72*E72</f>
        <v>0</v>
      </c>
    </row>
    <row r="73" spans="1:6" ht="15.75">
      <c r="A73" s="77"/>
      <c r="B73" s="78"/>
      <c r="C73" s="79"/>
      <c r="D73" s="30"/>
      <c r="E73" s="39"/>
      <c r="F73" s="9"/>
    </row>
    <row r="74" spans="1:6" ht="63.75">
      <c r="A74" s="61" t="s">
        <v>474</v>
      </c>
      <c r="B74" s="18" t="s">
        <v>857</v>
      </c>
      <c r="C74" s="76" t="s">
        <v>492</v>
      </c>
      <c r="D74" s="30">
        <v>1</v>
      </c>
      <c r="E74" s="116"/>
      <c r="F74" s="30">
        <f>+D74*E74</f>
        <v>0</v>
      </c>
    </row>
    <row r="75" spans="1:6">
      <c r="A75" s="77"/>
      <c r="B75" s="1"/>
      <c r="C75" s="80"/>
      <c r="D75" s="30"/>
      <c r="E75" s="39"/>
      <c r="F75" s="81"/>
    </row>
    <row r="76" spans="1:6" ht="25.5">
      <c r="A76" s="61" t="s">
        <v>475</v>
      </c>
      <c r="B76" s="18" t="s">
        <v>667</v>
      </c>
      <c r="C76" s="76" t="s">
        <v>492</v>
      </c>
      <c r="D76" s="30">
        <v>2</v>
      </c>
      <c r="E76" s="116"/>
      <c r="F76" s="30">
        <f>+D76*E76</f>
        <v>0</v>
      </c>
    </row>
    <row r="77" spans="1:6" ht="13.5" thickBot="1">
      <c r="A77" s="88"/>
      <c r="B77" s="89" t="s">
        <v>674</v>
      </c>
      <c r="C77" s="90"/>
      <c r="D77" s="33"/>
      <c r="E77" s="32"/>
      <c r="F77" s="92">
        <f>SUM(F72:F76)</f>
        <v>0</v>
      </c>
    </row>
    <row r="78" spans="1:6" ht="13.5" thickTop="1"/>
    <row r="79" spans="1:6">
      <c r="A79" s="88"/>
      <c r="B79" s="89" t="s">
        <v>841</v>
      </c>
      <c r="C79" s="90"/>
      <c r="D79" s="33"/>
      <c r="E79" s="32"/>
      <c r="F79" s="33">
        <f>+F14+F33+F44+F59+F68+F77</f>
        <v>0</v>
      </c>
    </row>
    <row r="82" spans="1:6">
      <c r="A82" s="93" t="s">
        <v>690</v>
      </c>
      <c r="B82" s="55" t="s">
        <v>691</v>
      </c>
    </row>
    <row r="83" spans="1:6">
      <c r="A83" s="93"/>
      <c r="B83" s="55"/>
    </row>
    <row r="84" spans="1:6">
      <c r="A84" s="94" t="s">
        <v>471</v>
      </c>
      <c r="B84" s="49" t="s">
        <v>749</v>
      </c>
      <c r="C84" s="45"/>
      <c r="D84" s="46"/>
      <c r="E84" s="47"/>
      <c r="F84" s="48"/>
    </row>
    <row r="85" spans="1:6" s="417" customFormat="1" ht="63.75">
      <c r="A85" s="61" t="s">
        <v>452</v>
      </c>
      <c r="B85" s="535" t="s">
        <v>76</v>
      </c>
      <c r="C85" s="433" t="s">
        <v>10</v>
      </c>
      <c r="D85" s="536">
        <f>(13.77+1.77+0.26*4+1.37+2.58+0.06*4)*1.7-(13.77+2.58)*0.2</f>
        <v>32.038999999999994</v>
      </c>
      <c r="E85" s="428"/>
      <c r="F85" s="414">
        <f>D85*E85</f>
        <v>0</v>
      </c>
    </row>
    <row r="86" spans="1:6" s="417" customFormat="1" ht="81" customHeight="1">
      <c r="A86" s="442"/>
      <c r="B86" s="537" t="s">
        <v>77</v>
      </c>
      <c r="C86" s="430"/>
      <c r="D86" s="470"/>
      <c r="E86" s="428"/>
      <c r="F86" s="470"/>
    </row>
    <row r="87" spans="1:6" s="417" customFormat="1" ht="25.5">
      <c r="A87" s="442"/>
      <c r="B87" s="538" t="s">
        <v>78</v>
      </c>
      <c r="C87" s="430"/>
      <c r="D87" s="470"/>
      <c r="E87" s="428"/>
      <c r="F87" s="470"/>
    </row>
    <row r="88" spans="1:6">
      <c r="A88" s="88"/>
      <c r="B88" s="95" t="s">
        <v>752</v>
      </c>
      <c r="C88" s="90"/>
      <c r="D88" s="33"/>
      <c r="E88" s="32"/>
      <c r="F88" s="33">
        <f>SUM(F85:F87)</f>
        <v>0</v>
      </c>
    </row>
    <row r="91" spans="1:6">
      <c r="A91" s="94" t="s">
        <v>470</v>
      </c>
      <c r="B91" s="49" t="s">
        <v>764</v>
      </c>
      <c r="C91" s="45"/>
      <c r="D91" s="46"/>
      <c r="E91" s="47"/>
      <c r="F91" s="48"/>
    </row>
    <row r="92" spans="1:6" ht="14.25">
      <c r="A92" s="96" t="s">
        <v>454</v>
      </c>
      <c r="B92" s="64" t="s">
        <v>855</v>
      </c>
      <c r="C92" s="62" t="s">
        <v>544</v>
      </c>
      <c r="D92" s="14">
        <v>465</v>
      </c>
      <c r="E92" s="116"/>
      <c r="F92" s="30">
        <f>+D92*E92</f>
        <v>0</v>
      </c>
    </row>
    <row r="93" spans="1:6">
      <c r="A93" s="88"/>
      <c r="B93" s="95" t="s">
        <v>858</v>
      </c>
      <c r="C93" s="90"/>
      <c r="D93" s="33"/>
      <c r="E93" s="32"/>
      <c r="F93" s="33">
        <f>SUM(F92:F92)</f>
        <v>0</v>
      </c>
    </row>
    <row r="94" spans="1:6">
      <c r="A94" s="77"/>
      <c r="B94" s="105"/>
      <c r="C94" s="26"/>
      <c r="D94" s="30"/>
      <c r="E94" s="39"/>
      <c r="F94" s="30"/>
    </row>
    <row r="95" spans="1:6">
      <c r="A95" s="88"/>
      <c r="B95" s="110" t="s">
        <v>842</v>
      </c>
      <c r="C95" s="90"/>
      <c r="D95" s="33"/>
      <c r="E95" s="32"/>
      <c r="F95" s="33">
        <f>+F88+F93</f>
        <v>0</v>
      </c>
    </row>
    <row r="96" spans="1:6">
      <c r="A96" s="77"/>
      <c r="B96" s="13"/>
      <c r="C96" s="26"/>
      <c r="D96" s="30"/>
      <c r="E96" s="39"/>
      <c r="F96" s="30"/>
    </row>
    <row r="97" spans="1:6">
      <c r="A97" s="106" t="s">
        <v>824</v>
      </c>
      <c r="B97" s="71" t="s">
        <v>769</v>
      </c>
      <c r="C97" s="26"/>
      <c r="D97" s="30"/>
      <c r="E97" s="39"/>
      <c r="F97" s="30"/>
    </row>
    <row r="99" spans="1:6">
      <c r="A99" s="94" t="s">
        <v>471</v>
      </c>
      <c r="B99" s="49" t="s">
        <v>840</v>
      </c>
      <c r="C99" s="45"/>
      <c r="D99" s="46"/>
      <c r="E99" s="47"/>
      <c r="F99" s="48"/>
    </row>
    <row r="100" spans="1:6" ht="63.75">
      <c r="A100" s="61" t="s">
        <v>452</v>
      </c>
      <c r="B100" s="64" t="s">
        <v>771</v>
      </c>
      <c r="C100" s="65" t="s">
        <v>501</v>
      </c>
      <c r="D100" s="14">
        <v>35.6</v>
      </c>
      <c r="E100" s="122"/>
      <c r="F100" s="30">
        <f>+D100*E100</f>
        <v>0</v>
      </c>
    </row>
    <row r="102" spans="1:6" ht="63.75">
      <c r="A102" s="61" t="s">
        <v>453</v>
      </c>
      <c r="B102" s="64" t="s">
        <v>859</v>
      </c>
      <c r="C102" s="65" t="s">
        <v>501</v>
      </c>
      <c r="D102" s="14">
        <v>36.770000000000003</v>
      </c>
      <c r="E102" s="122"/>
      <c r="F102" s="30">
        <f>+D102*E102</f>
        <v>0</v>
      </c>
    </row>
    <row r="103" spans="1:6">
      <c r="A103" s="61"/>
      <c r="B103" s="64"/>
      <c r="C103" s="65"/>
      <c r="E103" s="16"/>
      <c r="F103" s="30"/>
    </row>
    <row r="104" spans="1:6" ht="51">
      <c r="A104" s="61" t="s">
        <v>461</v>
      </c>
      <c r="B104" s="64" t="s">
        <v>776</v>
      </c>
      <c r="C104" s="65" t="s">
        <v>544</v>
      </c>
      <c r="D104" s="14">
        <v>20</v>
      </c>
      <c r="E104" s="122"/>
      <c r="F104" s="30">
        <f>+D104*E104</f>
        <v>0</v>
      </c>
    </row>
    <row r="106" spans="1:6" ht="51">
      <c r="A106" s="61" t="s">
        <v>508</v>
      </c>
      <c r="B106" s="64" t="s">
        <v>776</v>
      </c>
      <c r="C106" s="65" t="s">
        <v>544</v>
      </c>
      <c r="D106" s="14">
        <v>7.36</v>
      </c>
      <c r="E106" s="122"/>
      <c r="F106" s="30">
        <f>+D106*E106</f>
        <v>0</v>
      </c>
    </row>
    <row r="107" spans="1:6">
      <c r="A107" s="88"/>
      <c r="B107" s="95" t="s">
        <v>781</v>
      </c>
      <c r="C107" s="90"/>
      <c r="D107" s="33"/>
      <c r="E107" s="32"/>
      <c r="F107" s="33">
        <f>SUM(F100:F106)</f>
        <v>0</v>
      </c>
    </row>
    <row r="110" spans="1:6">
      <c r="A110" s="94" t="s">
        <v>470</v>
      </c>
      <c r="B110" s="49" t="s">
        <v>783</v>
      </c>
      <c r="C110" s="45"/>
      <c r="D110" s="46"/>
      <c r="E110" s="47"/>
      <c r="F110" s="48"/>
    </row>
    <row r="111" spans="1:6" ht="38.25">
      <c r="A111" s="61" t="s">
        <v>454</v>
      </c>
      <c r="B111" s="64" t="s">
        <v>860</v>
      </c>
      <c r="C111" s="65" t="s">
        <v>544</v>
      </c>
      <c r="D111" s="14">
        <v>302</v>
      </c>
      <c r="E111" s="16"/>
      <c r="F111" s="30">
        <f>+D111*E111</f>
        <v>0</v>
      </c>
    </row>
    <row r="112" spans="1:6">
      <c r="A112" s="61"/>
      <c r="B112" s="64"/>
      <c r="C112" s="65"/>
      <c r="E112" s="16"/>
      <c r="F112" s="30"/>
    </row>
    <row r="113" spans="1:6" ht="25.5">
      <c r="A113" s="61" t="s">
        <v>455</v>
      </c>
      <c r="B113" s="64" t="s">
        <v>789</v>
      </c>
      <c r="C113" s="65" t="s">
        <v>544</v>
      </c>
      <c r="D113" s="14">
        <v>302</v>
      </c>
      <c r="E113" s="16"/>
      <c r="F113" s="30">
        <f>+D113*E113</f>
        <v>0</v>
      </c>
    </row>
    <row r="114" spans="1:6">
      <c r="A114" s="88"/>
      <c r="B114" s="95" t="s">
        <v>791</v>
      </c>
      <c r="C114" s="90"/>
      <c r="D114" s="33"/>
      <c r="E114" s="32"/>
      <c r="F114" s="33">
        <f>SUM(F111:F113)</f>
        <v>0</v>
      </c>
    </row>
    <row r="117" spans="1:6">
      <c r="A117" s="94" t="s">
        <v>467</v>
      </c>
      <c r="B117" s="49" t="s">
        <v>793</v>
      </c>
      <c r="C117" s="45"/>
      <c r="D117" s="46"/>
      <c r="E117" s="47"/>
      <c r="F117" s="48"/>
    </row>
    <row r="118" spans="1:6" ht="38.25">
      <c r="A118" s="61" t="s">
        <v>457</v>
      </c>
      <c r="B118" s="64" t="s">
        <v>861</v>
      </c>
      <c r="C118" s="65" t="s">
        <v>492</v>
      </c>
      <c r="D118" s="14">
        <v>5</v>
      </c>
      <c r="E118" s="16"/>
      <c r="F118" s="30">
        <f>+D118*E118</f>
        <v>0</v>
      </c>
    </row>
    <row r="119" spans="1:6">
      <c r="A119" s="88"/>
      <c r="B119" s="95" t="s">
        <v>806</v>
      </c>
      <c r="C119" s="90"/>
      <c r="D119" s="33"/>
      <c r="E119" s="32"/>
      <c r="F119" s="33">
        <f>+F118</f>
        <v>0</v>
      </c>
    </row>
    <row r="122" spans="1:6">
      <c r="A122" s="94" t="s">
        <v>469</v>
      </c>
      <c r="B122" s="49" t="s">
        <v>808</v>
      </c>
      <c r="C122" s="45"/>
      <c r="D122" s="46"/>
      <c r="E122" s="47"/>
      <c r="F122" s="48"/>
    </row>
    <row r="123" spans="1:6" ht="40.5" customHeight="1">
      <c r="A123" s="61" t="s">
        <v>478</v>
      </c>
      <c r="B123" s="64" t="s">
        <v>862</v>
      </c>
      <c r="C123" s="65" t="s">
        <v>492</v>
      </c>
      <c r="D123" s="14">
        <v>4</v>
      </c>
      <c r="E123" s="123"/>
      <c r="F123" s="30">
        <f>+D123*E123</f>
        <v>0</v>
      </c>
    </row>
    <row r="125" spans="1:6" ht="38.25">
      <c r="A125" s="61" t="s">
        <v>715</v>
      </c>
      <c r="B125" s="64" t="s">
        <v>863</v>
      </c>
      <c r="C125" s="65" t="s">
        <v>492</v>
      </c>
      <c r="D125" s="14">
        <v>1</v>
      </c>
      <c r="E125" s="123"/>
      <c r="F125" s="30">
        <f>+D125*E125</f>
        <v>0</v>
      </c>
    </row>
    <row r="127" spans="1:6" ht="25.5">
      <c r="A127" s="61" t="s">
        <v>458</v>
      </c>
      <c r="B127" s="64" t="s">
        <v>864</v>
      </c>
      <c r="C127" s="65" t="s">
        <v>492</v>
      </c>
      <c r="D127" s="14">
        <v>1</v>
      </c>
      <c r="E127" s="123"/>
      <c r="F127" s="30">
        <f>+D127*E127</f>
        <v>0</v>
      </c>
    </row>
    <row r="129" spans="1:7" ht="25.5">
      <c r="A129" s="61" t="s">
        <v>466</v>
      </c>
      <c r="B129" s="64" t="s">
        <v>865</v>
      </c>
      <c r="C129" s="65" t="s">
        <v>492</v>
      </c>
      <c r="D129" s="14">
        <v>1</v>
      </c>
      <c r="E129" s="123"/>
      <c r="F129" s="30">
        <f>+D129*E129</f>
        <v>0</v>
      </c>
    </row>
    <row r="131" spans="1:7" ht="38.25">
      <c r="A131" s="61" t="s">
        <v>479</v>
      </c>
      <c r="B131" s="64" t="s">
        <v>866</v>
      </c>
      <c r="C131" s="65" t="s">
        <v>492</v>
      </c>
      <c r="D131" s="14">
        <v>3</v>
      </c>
      <c r="E131" s="123"/>
      <c r="F131" s="30">
        <f>+D131*E131</f>
        <v>0</v>
      </c>
    </row>
    <row r="132" spans="1:7">
      <c r="A132" s="61"/>
      <c r="B132" s="64"/>
      <c r="C132" s="65"/>
      <c r="E132" s="123"/>
      <c r="F132" s="30"/>
    </row>
    <row r="133" spans="1:7" s="417" customFormat="1" ht="51">
      <c r="A133" s="61" t="s">
        <v>582</v>
      </c>
      <c r="B133" s="443" t="s">
        <v>390</v>
      </c>
      <c r="C133" s="65" t="s">
        <v>492</v>
      </c>
      <c r="D133" s="14">
        <v>1</v>
      </c>
      <c r="E133" s="123"/>
      <c r="F133" s="30">
        <f>+D133*E133</f>
        <v>0</v>
      </c>
      <c r="G133" s="415"/>
    </row>
    <row r="134" spans="1:7">
      <c r="A134" s="88"/>
      <c r="B134" s="95" t="s">
        <v>822</v>
      </c>
      <c r="C134" s="90"/>
      <c r="D134" s="33"/>
      <c r="E134" s="32"/>
      <c r="F134" s="33">
        <f>SUM(F123:F131)</f>
        <v>0</v>
      </c>
    </row>
    <row r="137" spans="1:7">
      <c r="A137" s="88"/>
      <c r="B137" s="95" t="s">
        <v>843</v>
      </c>
      <c r="C137" s="90"/>
      <c r="D137" s="33"/>
      <c r="E137" s="32"/>
      <c r="F137" s="33">
        <f>+F107+F114+F119+F134</f>
        <v>0</v>
      </c>
    </row>
    <row r="140" spans="1:7">
      <c r="A140" s="106" t="s">
        <v>868</v>
      </c>
      <c r="B140" s="55" t="s">
        <v>392</v>
      </c>
    </row>
    <row r="142" spans="1:7">
      <c r="A142" s="94" t="s">
        <v>471</v>
      </c>
      <c r="B142" s="49" t="s">
        <v>392</v>
      </c>
      <c r="C142" s="45"/>
      <c r="D142" s="46"/>
      <c r="E142" s="47"/>
      <c r="F142" s="48"/>
    </row>
    <row r="143" spans="1:7">
      <c r="A143" s="478" t="s">
        <v>395</v>
      </c>
      <c r="B143" s="479" t="s">
        <v>393</v>
      </c>
      <c r="C143" s="102" t="s">
        <v>110</v>
      </c>
      <c r="D143" s="33">
        <v>4</v>
      </c>
      <c r="E143" s="480"/>
      <c r="F143" s="33">
        <f>+D143*E143</f>
        <v>0</v>
      </c>
    </row>
    <row r="144" spans="1:7">
      <c r="A144" s="88"/>
      <c r="B144" s="95" t="s">
        <v>394</v>
      </c>
      <c r="C144" s="90"/>
      <c r="D144" s="33"/>
      <c r="E144" s="32"/>
      <c r="F144" s="33">
        <f>SUM(F143:F143)</f>
        <v>0</v>
      </c>
    </row>
    <row r="147" spans="1:6">
      <c r="A147" s="88"/>
      <c r="B147" s="95" t="s">
        <v>396</v>
      </c>
      <c r="C147" s="90"/>
      <c r="D147" s="33"/>
      <c r="E147" s="32"/>
      <c r="F147" s="33">
        <f>+F144</f>
        <v>0</v>
      </c>
    </row>
    <row r="148" spans="1:6">
      <c r="A148" s="77"/>
      <c r="B148" s="105"/>
      <c r="C148" s="26"/>
      <c r="D148" s="30"/>
      <c r="E148" s="39"/>
      <c r="F148" s="30"/>
    </row>
    <row r="149" spans="1:6">
      <c r="A149" s="77"/>
      <c r="B149" s="105"/>
      <c r="C149" s="26"/>
      <c r="D149" s="30"/>
      <c r="E149" s="39"/>
      <c r="F149" s="30"/>
    </row>
    <row r="150" spans="1:6">
      <c r="A150" s="77"/>
      <c r="B150" s="105"/>
      <c r="C150" s="26"/>
      <c r="D150" s="30"/>
      <c r="E150" s="39"/>
      <c r="F150" s="30"/>
    </row>
    <row r="151" spans="1:6">
      <c r="A151" s="77"/>
      <c r="B151" s="105"/>
      <c r="C151" s="26"/>
      <c r="D151" s="30"/>
      <c r="E151" s="39"/>
      <c r="F151" s="30"/>
    </row>
    <row r="152" spans="1:6">
      <c r="A152" s="77"/>
      <c r="B152" s="105"/>
      <c r="C152" s="26"/>
      <c r="D152" s="30"/>
      <c r="E152" s="39"/>
      <c r="F152" s="30"/>
    </row>
    <row r="153" spans="1:6">
      <c r="A153" s="77"/>
      <c r="B153" s="105"/>
      <c r="C153" s="26"/>
      <c r="D153" s="30"/>
      <c r="E153" s="39"/>
      <c r="F153" s="30"/>
    </row>
    <row r="154" spans="1:6">
      <c r="B154" s="98" t="s">
        <v>875</v>
      </c>
    </row>
    <row r="156" spans="1:6">
      <c r="A156" s="61" t="s">
        <v>688</v>
      </c>
      <c r="B156" s="86" t="s">
        <v>689</v>
      </c>
      <c r="C156" s="65" t="s">
        <v>825</v>
      </c>
      <c r="F156" s="14">
        <f>+F79</f>
        <v>0</v>
      </c>
    </row>
    <row r="157" spans="1:6">
      <c r="A157" s="61" t="s">
        <v>690</v>
      </c>
      <c r="B157" s="86" t="s">
        <v>691</v>
      </c>
      <c r="C157" s="65" t="s">
        <v>825</v>
      </c>
      <c r="F157" s="14">
        <f>+F95</f>
        <v>0</v>
      </c>
    </row>
    <row r="158" spans="1:6">
      <c r="A158" s="74" t="s">
        <v>824</v>
      </c>
      <c r="B158" s="99" t="s">
        <v>769</v>
      </c>
      <c r="C158" s="68" t="s">
        <v>825</v>
      </c>
      <c r="D158" s="46"/>
      <c r="E158" s="47"/>
      <c r="F158" s="46">
        <f>+F137</f>
        <v>0</v>
      </c>
    </row>
    <row r="159" spans="1:6">
      <c r="A159" s="88"/>
      <c r="B159" s="101" t="s">
        <v>826</v>
      </c>
      <c r="C159" s="102" t="s">
        <v>825</v>
      </c>
      <c r="D159" s="33"/>
      <c r="E159" s="32"/>
      <c r="F159" s="33">
        <f>SUM(F156:F158)</f>
        <v>0</v>
      </c>
    </row>
    <row r="162" spans="1:6">
      <c r="A162" s="74" t="s">
        <v>688</v>
      </c>
      <c r="B162" s="99" t="s">
        <v>689</v>
      </c>
      <c r="C162" s="45"/>
      <c r="D162" s="46"/>
      <c r="E162" s="47"/>
      <c r="F162" s="48"/>
    </row>
    <row r="163" spans="1:6">
      <c r="A163" s="34" t="s">
        <v>830</v>
      </c>
      <c r="B163" s="86" t="s">
        <v>517</v>
      </c>
      <c r="C163" s="65" t="s">
        <v>825</v>
      </c>
      <c r="F163" s="14">
        <f>+F14</f>
        <v>0</v>
      </c>
    </row>
    <row r="164" spans="1:6">
      <c r="A164" s="34" t="s">
        <v>831</v>
      </c>
      <c r="B164" s="86" t="s">
        <v>827</v>
      </c>
      <c r="C164" s="65" t="s">
        <v>825</v>
      </c>
      <c r="F164" s="14">
        <f>+F33</f>
        <v>0</v>
      </c>
    </row>
    <row r="165" spans="1:6">
      <c r="A165" s="34" t="s">
        <v>832</v>
      </c>
      <c r="B165" s="86" t="s">
        <v>541</v>
      </c>
      <c r="C165" s="65" t="s">
        <v>825</v>
      </c>
      <c r="F165" s="14">
        <f>+F44</f>
        <v>0</v>
      </c>
    </row>
    <row r="166" spans="1:6">
      <c r="A166" s="34" t="s">
        <v>833</v>
      </c>
      <c r="B166" s="86" t="s">
        <v>621</v>
      </c>
      <c r="C166" s="65" t="s">
        <v>825</v>
      </c>
      <c r="F166" s="14">
        <f>+F59</f>
        <v>0</v>
      </c>
    </row>
    <row r="167" spans="1:6">
      <c r="A167" s="34" t="s">
        <v>834</v>
      </c>
      <c r="B167" s="86" t="s">
        <v>623</v>
      </c>
      <c r="C167" s="65" t="s">
        <v>825</v>
      </c>
      <c r="F167" s="14">
        <f>+F68</f>
        <v>0</v>
      </c>
    </row>
    <row r="168" spans="1:6">
      <c r="A168" s="34" t="s">
        <v>835</v>
      </c>
      <c r="B168" s="86" t="s">
        <v>629</v>
      </c>
      <c r="C168" s="65" t="s">
        <v>825</v>
      </c>
      <c r="F168" s="14">
        <f>+F77</f>
        <v>0</v>
      </c>
    </row>
    <row r="169" spans="1:6">
      <c r="A169" s="100"/>
      <c r="B169" s="101" t="s">
        <v>826</v>
      </c>
      <c r="C169" s="102" t="s">
        <v>825</v>
      </c>
      <c r="D169" s="33"/>
      <c r="E169" s="32"/>
      <c r="F169" s="33">
        <f>SUM(F163:F168)</f>
        <v>0</v>
      </c>
    </row>
    <row r="170" spans="1:6">
      <c r="A170" s="103"/>
      <c r="F170" s="14"/>
    </row>
    <row r="171" spans="1:6">
      <c r="A171" s="77"/>
      <c r="F171" s="14"/>
    </row>
    <row r="172" spans="1:6">
      <c r="F172" s="14"/>
    </row>
    <row r="173" spans="1:6">
      <c r="A173" s="74" t="s">
        <v>690</v>
      </c>
      <c r="B173" s="99" t="s">
        <v>691</v>
      </c>
      <c r="C173" s="45"/>
      <c r="D173" s="46"/>
      <c r="E173" s="47"/>
      <c r="F173" s="46"/>
    </row>
    <row r="174" spans="1:6">
      <c r="A174" s="34" t="s">
        <v>830</v>
      </c>
      <c r="B174" s="86" t="s">
        <v>749</v>
      </c>
      <c r="C174" s="65" t="s">
        <v>825</v>
      </c>
      <c r="F174" s="14">
        <f>+F88</f>
        <v>0</v>
      </c>
    </row>
    <row r="175" spans="1:6">
      <c r="A175" s="34" t="s">
        <v>831</v>
      </c>
      <c r="B175" s="86" t="s">
        <v>764</v>
      </c>
      <c r="C175" s="65" t="s">
        <v>825</v>
      </c>
      <c r="F175" s="14">
        <f>+F93</f>
        <v>0</v>
      </c>
    </row>
    <row r="176" spans="1:6">
      <c r="A176" s="88"/>
      <c r="B176" s="101" t="s">
        <v>826</v>
      </c>
      <c r="C176" s="102" t="s">
        <v>825</v>
      </c>
      <c r="D176" s="33"/>
      <c r="E176" s="32"/>
      <c r="F176" s="33">
        <f>SUM(F174:F175)</f>
        <v>0</v>
      </c>
    </row>
    <row r="177" spans="1:6">
      <c r="F177" s="14"/>
    </row>
    <row r="178" spans="1:6">
      <c r="F178" s="14"/>
    </row>
    <row r="179" spans="1:6">
      <c r="A179" s="74" t="s">
        <v>824</v>
      </c>
      <c r="B179" s="99" t="s">
        <v>769</v>
      </c>
      <c r="C179" s="45"/>
      <c r="D179" s="46"/>
      <c r="E179" s="47"/>
      <c r="F179" s="46"/>
    </row>
    <row r="180" spans="1:6">
      <c r="A180" s="34" t="s">
        <v>830</v>
      </c>
      <c r="B180" s="86" t="s">
        <v>840</v>
      </c>
      <c r="C180" s="65" t="s">
        <v>825</v>
      </c>
      <c r="F180" s="14">
        <f>+F107</f>
        <v>0</v>
      </c>
    </row>
    <row r="181" spans="1:6">
      <c r="A181" s="34" t="s">
        <v>831</v>
      </c>
      <c r="B181" s="86" t="s">
        <v>783</v>
      </c>
      <c r="C181" s="65" t="s">
        <v>825</v>
      </c>
      <c r="F181" s="14">
        <f>+F114</f>
        <v>0</v>
      </c>
    </row>
    <row r="182" spans="1:6">
      <c r="A182" s="34" t="s">
        <v>832</v>
      </c>
      <c r="B182" s="86" t="s">
        <v>793</v>
      </c>
      <c r="C182" s="65" t="s">
        <v>825</v>
      </c>
      <c r="F182" s="14">
        <f>+F119</f>
        <v>0</v>
      </c>
    </row>
    <row r="183" spans="1:6">
      <c r="A183" s="34" t="s">
        <v>833</v>
      </c>
      <c r="B183" s="86" t="s">
        <v>808</v>
      </c>
      <c r="C183" s="65" t="s">
        <v>825</v>
      </c>
      <c r="F183" s="14">
        <f>+F134</f>
        <v>0</v>
      </c>
    </row>
    <row r="184" spans="1:6">
      <c r="A184" s="88"/>
      <c r="B184" s="101" t="s">
        <v>826</v>
      </c>
      <c r="C184" s="102" t="s">
        <v>825</v>
      </c>
      <c r="D184" s="33"/>
      <c r="E184" s="32"/>
      <c r="F184" s="33">
        <f>SUM(F180:F183)</f>
        <v>0</v>
      </c>
    </row>
    <row r="187" spans="1:6">
      <c r="A187" s="74" t="s">
        <v>868</v>
      </c>
      <c r="B187" s="99" t="s">
        <v>392</v>
      </c>
      <c r="C187" s="45"/>
      <c r="D187" s="46"/>
      <c r="E187" s="47"/>
      <c r="F187" s="46"/>
    </row>
    <row r="188" spans="1:6">
      <c r="A188" s="34" t="s">
        <v>830</v>
      </c>
      <c r="B188" s="105" t="s">
        <v>392</v>
      </c>
      <c r="C188" s="65" t="s">
        <v>825</v>
      </c>
      <c r="F188" s="14">
        <f>+F144</f>
        <v>0</v>
      </c>
    </row>
    <row r="189" spans="1:6">
      <c r="A189" s="88"/>
      <c r="B189" s="101" t="s">
        <v>826</v>
      </c>
      <c r="C189" s="102" t="s">
        <v>825</v>
      </c>
      <c r="D189" s="33"/>
      <c r="E189" s="32"/>
      <c r="F189" s="33">
        <f>SUM(F188:F188)</f>
        <v>0</v>
      </c>
    </row>
  </sheetData>
  <phoneticPr fontId="55" type="noConversion"/>
  <pageMargins left="0.70866141732283472" right="0.70866141732283472" top="0.74803149606299213" bottom="0.74803149606299213" header="0.31496062992125984" footer="0.31496062992125984"/>
  <pageSetup paperSize="9" scale="99" firstPageNumber="46" orientation="portrait" useFirstPageNumber="1" r:id="rId1"/>
  <headerFooter>
    <oddHeader xml:space="preserve">&amp;C&amp;8
     &amp;10
  </oddHeader>
  </headerFooter>
  <rowBreaks count="3" manualBreakCount="3">
    <brk id="42" max="5" man="1"/>
    <brk id="77" max="16383" man="1"/>
    <brk id="10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rekapitulacija</vt:lpstr>
      <vt:lpstr>I. faza</vt:lpstr>
      <vt:lpstr>vodovod</vt:lpstr>
      <vt:lpstr>ogrevanje</vt:lpstr>
      <vt:lpstr>prezračevanje</vt:lpstr>
      <vt:lpstr>Strojne </vt:lpstr>
      <vt:lpstr>Elektro</vt:lpstr>
      <vt:lpstr>not. oprema</vt:lpstr>
      <vt:lpstr>II. faza</vt:lpstr>
      <vt:lpstr>Elektro!Print_Area</vt:lpstr>
      <vt:lpstr>'I. faza'!Print_Area</vt:lpstr>
      <vt:lpstr>'not. oprema'!Print_Area</vt:lpstr>
      <vt:lpstr>ogrevanje!Print_Area</vt:lpstr>
      <vt:lpstr>prezračevanje!Print_Area</vt:lpstr>
      <vt:lpstr>rekapitulacija!Print_Area</vt:lpstr>
      <vt:lpstr>vodovod!Print_Area</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polajzar</cp:lastModifiedBy>
  <cp:lastPrinted>2013-04-23T05:55:45Z</cp:lastPrinted>
  <dcterms:created xsi:type="dcterms:W3CDTF">1997-01-31T12:20:41Z</dcterms:created>
  <dcterms:modified xsi:type="dcterms:W3CDTF">2013-04-23T06:01:42Z</dcterms:modified>
</cp:coreProperties>
</file>